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629" documentId="13_ncr:1_{3D349258-2DE6-4D55-9B59-7AC36E163904}" xr6:coauthVersionLast="47" xr6:coauthVersionMax="47" xr10:uidLastSave="{15918917-2645-4D61-B831-0F5116C2BB9D}"/>
  <bookViews>
    <workbookView xWindow="-120" yWindow="-120" windowWidth="25440" windowHeight="15390" tabRatio="477" xr2:uid="{00000000-000D-0000-FFFF-FFFF00000000}"/>
  </bookViews>
  <sheets>
    <sheet name="Tribunal" sheetId="3" r:id="rId1"/>
    <sheet name="Distrito" sheetId="17" state="hidden" r:id="rId2"/>
    <sheet name="Dep" sheetId="11" state="hidden" r:id="rId3"/>
    <sheet name="Base de Datos" sheetId="16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0" i="3" l="1"/>
  <c r="X50" i="3"/>
  <c r="Z49" i="3"/>
  <c r="X49" i="3"/>
  <c r="Z48" i="3"/>
  <c r="X48" i="3"/>
  <c r="Z47" i="3"/>
  <c r="X47" i="3"/>
  <c r="Z46" i="3"/>
  <c r="X46" i="3"/>
  <c r="Z45" i="3"/>
  <c r="X45" i="3"/>
  <c r="Z44" i="3"/>
  <c r="X44" i="3"/>
  <c r="Z43" i="3"/>
  <c r="X43" i="3"/>
  <c r="Z42" i="3"/>
  <c r="X42" i="3"/>
  <c r="Z41" i="3"/>
  <c r="X41" i="3"/>
  <c r="Z40" i="3"/>
  <c r="X40" i="3"/>
  <c r="Z39" i="3"/>
  <c r="X39" i="3"/>
  <c r="Z38" i="3"/>
  <c r="X38" i="3"/>
  <c r="Z37" i="3"/>
  <c r="X37" i="3"/>
  <c r="Z36" i="3"/>
  <c r="X36" i="3"/>
  <c r="Z35" i="3"/>
  <c r="X35" i="3"/>
  <c r="Z34" i="3"/>
  <c r="X34" i="3"/>
  <c r="Z33" i="3"/>
  <c r="X33" i="3"/>
  <c r="Z32" i="3"/>
  <c r="X32" i="3"/>
  <c r="Z31" i="3"/>
  <c r="X31" i="3"/>
  <c r="Z30" i="3"/>
  <c r="X30" i="3"/>
  <c r="Z29" i="3"/>
  <c r="X29" i="3"/>
  <c r="Z28" i="3"/>
  <c r="X28" i="3"/>
  <c r="Z27" i="3"/>
  <c r="X27" i="3"/>
  <c r="Z26" i="3"/>
  <c r="X26" i="3"/>
  <c r="Z25" i="3"/>
  <c r="X25" i="3"/>
  <c r="Z24" i="3"/>
  <c r="X24" i="3"/>
  <c r="Z23" i="3"/>
  <c r="X23" i="3"/>
  <c r="Z22" i="3"/>
  <c r="X22" i="3"/>
  <c r="Z21" i="3"/>
  <c r="X21" i="3"/>
  <c r="Z20" i="3"/>
  <c r="X20" i="3"/>
  <c r="Z19" i="3"/>
  <c r="X19" i="3"/>
  <c r="Z18" i="3"/>
  <c r="X18" i="3"/>
  <c r="Z17" i="3"/>
  <c r="X17" i="3"/>
  <c r="Z16" i="3"/>
  <c r="X16" i="3"/>
  <c r="Z15" i="3"/>
  <c r="X15" i="3"/>
  <c r="Z14" i="3"/>
  <c r="X14" i="3"/>
  <c r="X13" i="3"/>
  <c r="Z13" i="3"/>
  <c r="P30" i="17" l="1"/>
  <c r="O30" i="17"/>
  <c r="N30" i="17"/>
  <c r="M30" i="17"/>
  <c r="L30" i="17"/>
  <c r="K30" i="17"/>
  <c r="J30" i="17"/>
  <c r="H30" i="17"/>
  <c r="G30" i="17"/>
  <c r="F30" i="17"/>
  <c r="E30" i="17"/>
  <c r="D30" i="17"/>
  <c r="C30" i="17"/>
  <c r="B30" i="17"/>
  <c r="P47" i="17"/>
  <c r="O47" i="17"/>
  <c r="N47" i="17"/>
  <c r="M47" i="17"/>
  <c r="L47" i="17"/>
  <c r="K47" i="17"/>
  <c r="J47" i="17"/>
  <c r="H47" i="17"/>
  <c r="G47" i="17"/>
  <c r="F47" i="17"/>
  <c r="E47" i="17"/>
  <c r="D47" i="17"/>
  <c r="C47" i="17"/>
  <c r="B47" i="17"/>
  <c r="P46" i="17"/>
  <c r="O46" i="17"/>
  <c r="N46" i="17"/>
  <c r="M46" i="17"/>
  <c r="L46" i="17"/>
  <c r="K46" i="17"/>
  <c r="J46" i="17"/>
  <c r="H46" i="17"/>
  <c r="G46" i="17"/>
  <c r="F46" i="17"/>
  <c r="E46" i="17"/>
  <c r="D46" i="17"/>
  <c r="C46" i="17"/>
  <c r="B46" i="17"/>
  <c r="P45" i="17"/>
  <c r="O45" i="17"/>
  <c r="N45" i="17"/>
  <c r="M45" i="17"/>
  <c r="L45" i="17"/>
  <c r="K45" i="17"/>
  <c r="J45" i="17"/>
  <c r="H45" i="17"/>
  <c r="G45" i="17"/>
  <c r="F45" i="17"/>
  <c r="E45" i="17"/>
  <c r="D45" i="17"/>
  <c r="C45" i="17"/>
  <c r="B45" i="17"/>
  <c r="P44" i="17"/>
  <c r="O44" i="17"/>
  <c r="N44" i="17"/>
  <c r="M44" i="17"/>
  <c r="L44" i="17"/>
  <c r="K44" i="17"/>
  <c r="J44" i="17"/>
  <c r="H44" i="17"/>
  <c r="G44" i="17"/>
  <c r="F44" i="17"/>
  <c r="E44" i="17"/>
  <c r="D44" i="17"/>
  <c r="C44" i="17"/>
  <c r="B44" i="17"/>
  <c r="P43" i="17"/>
  <c r="O43" i="17"/>
  <c r="N43" i="17"/>
  <c r="M43" i="17"/>
  <c r="L43" i="17"/>
  <c r="K43" i="17"/>
  <c r="J43" i="17"/>
  <c r="H43" i="17"/>
  <c r="G43" i="17"/>
  <c r="F43" i="17"/>
  <c r="E43" i="17"/>
  <c r="D43" i="17"/>
  <c r="C43" i="17"/>
  <c r="B43" i="17"/>
  <c r="P42" i="17"/>
  <c r="O42" i="17"/>
  <c r="N42" i="17"/>
  <c r="M42" i="17"/>
  <c r="L42" i="17"/>
  <c r="K42" i="17"/>
  <c r="J42" i="17"/>
  <c r="H42" i="17"/>
  <c r="G42" i="17"/>
  <c r="F42" i="17"/>
  <c r="E42" i="17"/>
  <c r="D42" i="17"/>
  <c r="C42" i="17"/>
  <c r="B42" i="17"/>
  <c r="P41" i="17"/>
  <c r="O41" i="17"/>
  <c r="N41" i="17"/>
  <c r="M41" i="17"/>
  <c r="L41" i="17"/>
  <c r="K41" i="17"/>
  <c r="J41" i="17"/>
  <c r="H41" i="17"/>
  <c r="G41" i="17"/>
  <c r="F41" i="17"/>
  <c r="E41" i="17"/>
  <c r="D41" i="17"/>
  <c r="C41" i="17"/>
  <c r="B41" i="17"/>
  <c r="P40" i="17"/>
  <c r="O40" i="17"/>
  <c r="N40" i="17"/>
  <c r="M40" i="17"/>
  <c r="L40" i="17"/>
  <c r="K40" i="17"/>
  <c r="J40" i="17"/>
  <c r="H40" i="17"/>
  <c r="G40" i="17"/>
  <c r="F40" i="17"/>
  <c r="E40" i="17"/>
  <c r="D40" i="17"/>
  <c r="C40" i="17"/>
  <c r="B40" i="17"/>
  <c r="P39" i="17"/>
  <c r="O39" i="17"/>
  <c r="N39" i="17"/>
  <c r="M39" i="17"/>
  <c r="L39" i="17"/>
  <c r="K39" i="17"/>
  <c r="J39" i="17"/>
  <c r="H39" i="17"/>
  <c r="G39" i="17"/>
  <c r="F39" i="17"/>
  <c r="E39" i="17"/>
  <c r="D39" i="17"/>
  <c r="C39" i="17"/>
  <c r="B39" i="17"/>
  <c r="P38" i="17"/>
  <c r="O38" i="17"/>
  <c r="N38" i="17"/>
  <c r="M38" i="17"/>
  <c r="L38" i="17"/>
  <c r="K38" i="17"/>
  <c r="J38" i="17"/>
  <c r="H38" i="17"/>
  <c r="G38" i="17"/>
  <c r="F38" i="17"/>
  <c r="E38" i="17"/>
  <c r="D38" i="17"/>
  <c r="C38" i="17"/>
  <c r="B38" i="17"/>
  <c r="P37" i="17"/>
  <c r="O37" i="17"/>
  <c r="N37" i="17"/>
  <c r="M37" i="17"/>
  <c r="L37" i="17"/>
  <c r="K37" i="17"/>
  <c r="J37" i="17"/>
  <c r="H37" i="17"/>
  <c r="G37" i="17"/>
  <c r="F37" i="17"/>
  <c r="E37" i="17"/>
  <c r="D37" i="17"/>
  <c r="C37" i="17"/>
  <c r="B37" i="17"/>
  <c r="P36" i="17"/>
  <c r="O36" i="17"/>
  <c r="N36" i="17"/>
  <c r="M36" i="17"/>
  <c r="L36" i="17"/>
  <c r="K36" i="17"/>
  <c r="J36" i="17"/>
  <c r="H36" i="17"/>
  <c r="G36" i="17"/>
  <c r="F36" i="17"/>
  <c r="E36" i="17"/>
  <c r="D36" i="17"/>
  <c r="C36" i="17"/>
  <c r="B36" i="17"/>
  <c r="P35" i="17"/>
  <c r="O35" i="17"/>
  <c r="N35" i="17"/>
  <c r="M35" i="17"/>
  <c r="L35" i="17"/>
  <c r="K35" i="17"/>
  <c r="J35" i="17"/>
  <c r="H35" i="17"/>
  <c r="G35" i="17"/>
  <c r="F35" i="17"/>
  <c r="E35" i="17"/>
  <c r="D35" i="17"/>
  <c r="C35" i="17"/>
  <c r="B35" i="17"/>
  <c r="P34" i="17"/>
  <c r="O34" i="17"/>
  <c r="N34" i="17"/>
  <c r="M34" i="17"/>
  <c r="L34" i="17"/>
  <c r="K34" i="17"/>
  <c r="J34" i="17"/>
  <c r="H34" i="17"/>
  <c r="G34" i="17"/>
  <c r="F34" i="17"/>
  <c r="E34" i="17"/>
  <c r="D34" i="17"/>
  <c r="C34" i="17"/>
  <c r="B34" i="17"/>
  <c r="P33" i="17"/>
  <c r="O33" i="17"/>
  <c r="N33" i="17"/>
  <c r="M33" i="17"/>
  <c r="L33" i="17"/>
  <c r="K33" i="17"/>
  <c r="J33" i="17"/>
  <c r="H33" i="17"/>
  <c r="G33" i="17"/>
  <c r="F33" i="17"/>
  <c r="E33" i="17"/>
  <c r="D33" i="17"/>
  <c r="C33" i="17"/>
  <c r="B33" i="17"/>
  <c r="P32" i="17"/>
  <c r="O32" i="17"/>
  <c r="N32" i="17"/>
  <c r="M32" i="17"/>
  <c r="L32" i="17"/>
  <c r="K32" i="17"/>
  <c r="J32" i="17"/>
  <c r="H32" i="17"/>
  <c r="G32" i="17"/>
  <c r="F32" i="17"/>
  <c r="E32" i="17"/>
  <c r="D32" i="17"/>
  <c r="C32" i="17"/>
  <c r="B32" i="17"/>
  <c r="P31" i="17"/>
  <c r="O31" i="17"/>
  <c r="N31" i="17"/>
  <c r="M31" i="17"/>
  <c r="L31" i="17"/>
  <c r="K31" i="17"/>
  <c r="J31" i="17"/>
  <c r="H31" i="17"/>
  <c r="G31" i="17"/>
  <c r="F31" i="17"/>
  <c r="E31" i="17"/>
  <c r="D31" i="17"/>
  <c r="C31" i="17"/>
  <c r="B31" i="17"/>
  <c r="P29" i="17"/>
  <c r="O29" i="17"/>
  <c r="N29" i="17"/>
  <c r="M29" i="17"/>
  <c r="L29" i="17"/>
  <c r="K29" i="17"/>
  <c r="J29" i="17"/>
  <c r="H29" i="17"/>
  <c r="G29" i="17"/>
  <c r="F29" i="17"/>
  <c r="E29" i="17"/>
  <c r="D29" i="17"/>
  <c r="C29" i="17"/>
  <c r="B29" i="17"/>
  <c r="P28" i="17"/>
  <c r="O28" i="17"/>
  <c r="N28" i="17"/>
  <c r="M28" i="17"/>
  <c r="L28" i="17"/>
  <c r="K28" i="17"/>
  <c r="J28" i="17"/>
  <c r="H28" i="17"/>
  <c r="G28" i="17"/>
  <c r="F28" i="17"/>
  <c r="E28" i="17"/>
  <c r="D28" i="17"/>
  <c r="C28" i="17"/>
  <c r="B28" i="17"/>
  <c r="P27" i="17"/>
  <c r="O27" i="17"/>
  <c r="N27" i="17"/>
  <c r="M27" i="17"/>
  <c r="L27" i="17"/>
  <c r="K27" i="17"/>
  <c r="J27" i="17"/>
  <c r="H27" i="17"/>
  <c r="G27" i="17"/>
  <c r="F27" i="17"/>
  <c r="E27" i="17"/>
  <c r="D27" i="17"/>
  <c r="C27" i="17"/>
  <c r="B27" i="17"/>
  <c r="P26" i="17"/>
  <c r="O26" i="17"/>
  <c r="N26" i="17"/>
  <c r="M26" i="17"/>
  <c r="L26" i="17"/>
  <c r="K26" i="17"/>
  <c r="J26" i="17"/>
  <c r="H26" i="17"/>
  <c r="G26" i="17"/>
  <c r="F26" i="17"/>
  <c r="E26" i="17"/>
  <c r="D26" i="17"/>
  <c r="C26" i="17"/>
  <c r="B26" i="17"/>
  <c r="P25" i="17"/>
  <c r="O25" i="17"/>
  <c r="N25" i="17"/>
  <c r="M25" i="17"/>
  <c r="L25" i="17"/>
  <c r="K25" i="17"/>
  <c r="J25" i="17"/>
  <c r="H25" i="17"/>
  <c r="G25" i="17"/>
  <c r="F25" i="17"/>
  <c r="E25" i="17"/>
  <c r="D25" i="17"/>
  <c r="C25" i="17"/>
  <c r="B25" i="17"/>
  <c r="P24" i="17"/>
  <c r="O24" i="17"/>
  <c r="N24" i="17"/>
  <c r="M24" i="17"/>
  <c r="L24" i="17"/>
  <c r="K24" i="17"/>
  <c r="J24" i="17"/>
  <c r="H24" i="17"/>
  <c r="G24" i="17"/>
  <c r="F24" i="17"/>
  <c r="E24" i="17"/>
  <c r="D24" i="17"/>
  <c r="C24" i="17"/>
  <c r="B24" i="17"/>
  <c r="P23" i="17"/>
  <c r="O23" i="17"/>
  <c r="N23" i="17"/>
  <c r="M23" i="17"/>
  <c r="L23" i="17"/>
  <c r="K23" i="17"/>
  <c r="J23" i="17"/>
  <c r="H23" i="17"/>
  <c r="G23" i="17"/>
  <c r="F23" i="17"/>
  <c r="E23" i="17"/>
  <c r="D23" i="17"/>
  <c r="C23" i="17"/>
  <c r="B23" i="17"/>
  <c r="P22" i="17"/>
  <c r="O22" i="17"/>
  <c r="N22" i="17"/>
  <c r="M22" i="17"/>
  <c r="L22" i="17"/>
  <c r="K22" i="17"/>
  <c r="J22" i="17"/>
  <c r="H22" i="17"/>
  <c r="G22" i="17"/>
  <c r="F22" i="17"/>
  <c r="E22" i="17"/>
  <c r="D22" i="17"/>
  <c r="C22" i="17"/>
  <c r="B22" i="17"/>
  <c r="P21" i="17"/>
  <c r="O21" i="17"/>
  <c r="N21" i="17"/>
  <c r="M21" i="17"/>
  <c r="L21" i="17"/>
  <c r="K21" i="17"/>
  <c r="J21" i="17"/>
  <c r="H21" i="17"/>
  <c r="G21" i="17"/>
  <c r="F21" i="17"/>
  <c r="E21" i="17"/>
  <c r="D21" i="17"/>
  <c r="C21" i="17"/>
  <c r="B21" i="17"/>
  <c r="P20" i="17"/>
  <c r="O20" i="17"/>
  <c r="N20" i="17"/>
  <c r="M20" i="17"/>
  <c r="L20" i="17"/>
  <c r="K20" i="17"/>
  <c r="J20" i="17"/>
  <c r="H20" i="17"/>
  <c r="G20" i="17"/>
  <c r="F20" i="17"/>
  <c r="E20" i="17"/>
  <c r="D20" i="17"/>
  <c r="C20" i="17"/>
  <c r="B20" i="17"/>
  <c r="P19" i="17"/>
  <c r="O19" i="17"/>
  <c r="N19" i="17"/>
  <c r="M19" i="17"/>
  <c r="L19" i="17"/>
  <c r="K19" i="17"/>
  <c r="J19" i="17"/>
  <c r="H19" i="17"/>
  <c r="G19" i="17"/>
  <c r="F19" i="17"/>
  <c r="E19" i="17"/>
  <c r="D19" i="17"/>
  <c r="C19" i="17"/>
  <c r="B19" i="17"/>
  <c r="P18" i="17"/>
  <c r="O18" i="17"/>
  <c r="N18" i="17"/>
  <c r="M18" i="17"/>
  <c r="L18" i="17"/>
  <c r="K18" i="17"/>
  <c r="J18" i="17"/>
  <c r="H18" i="17"/>
  <c r="G18" i="17"/>
  <c r="F18" i="17"/>
  <c r="E18" i="17"/>
  <c r="D18" i="17"/>
  <c r="C18" i="17"/>
  <c r="B18" i="17"/>
  <c r="P17" i="17"/>
  <c r="O17" i="17"/>
  <c r="N17" i="17"/>
  <c r="M17" i="17"/>
  <c r="L17" i="17"/>
  <c r="K17" i="17"/>
  <c r="J17" i="17"/>
  <c r="H17" i="17"/>
  <c r="G17" i="17"/>
  <c r="F17" i="17"/>
  <c r="E17" i="17"/>
  <c r="D17" i="17"/>
  <c r="C17" i="17"/>
  <c r="B17" i="17"/>
  <c r="P16" i="17"/>
  <c r="O16" i="17"/>
  <c r="N16" i="17"/>
  <c r="M16" i="17"/>
  <c r="L16" i="17"/>
  <c r="K16" i="17"/>
  <c r="J16" i="17"/>
  <c r="H16" i="17"/>
  <c r="G16" i="17"/>
  <c r="F16" i="17"/>
  <c r="E16" i="17"/>
  <c r="D16" i="17"/>
  <c r="C16" i="17"/>
  <c r="B16" i="17"/>
  <c r="P15" i="17"/>
  <c r="O15" i="17"/>
  <c r="N15" i="17"/>
  <c r="M15" i="17"/>
  <c r="L15" i="17"/>
  <c r="K15" i="17"/>
  <c r="J15" i="17"/>
  <c r="H15" i="17"/>
  <c r="G15" i="17"/>
  <c r="F15" i="17"/>
  <c r="E15" i="17"/>
  <c r="D15" i="17"/>
  <c r="C15" i="17"/>
  <c r="B15" i="17"/>
  <c r="P14" i="17"/>
  <c r="O14" i="17"/>
  <c r="N14" i="17"/>
  <c r="M14" i="17"/>
  <c r="L14" i="17"/>
  <c r="K14" i="17"/>
  <c r="J14" i="17"/>
  <c r="H14" i="17"/>
  <c r="G14" i="17"/>
  <c r="F14" i="17"/>
  <c r="E14" i="17"/>
  <c r="D14" i="17"/>
  <c r="C14" i="17"/>
  <c r="B14" i="17"/>
  <c r="P13" i="17"/>
  <c r="O13" i="17"/>
  <c r="N13" i="17"/>
  <c r="M13" i="17"/>
  <c r="L13" i="17"/>
  <c r="K13" i="17"/>
  <c r="J13" i="17"/>
  <c r="H13" i="17"/>
  <c r="G13" i="17"/>
  <c r="F13" i="17"/>
  <c r="E13" i="17"/>
  <c r="D13" i="17"/>
  <c r="C13" i="17"/>
  <c r="B13" i="17"/>
  <c r="A8" i="17"/>
  <c r="A7" i="17"/>
  <c r="A6" i="17"/>
  <c r="D48" i="17" l="1"/>
  <c r="E48" i="17"/>
  <c r="M48" i="17"/>
  <c r="I30" i="17"/>
  <c r="H48" i="17"/>
  <c r="I14" i="17"/>
  <c r="I18" i="17"/>
  <c r="I22" i="17"/>
  <c r="I28" i="17"/>
  <c r="I16" i="17"/>
  <c r="I20" i="17"/>
  <c r="I24" i="17"/>
  <c r="I26" i="17"/>
  <c r="I44" i="17"/>
  <c r="I34" i="17"/>
  <c r="I38" i="17"/>
  <c r="I40" i="17"/>
  <c r="I42" i="17"/>
  <c r="I32" i="17"/>
  <c r="I36" i="17"/>
  <c r="N48" i="17"/>
  <c r="I46" i="17"/>
  <c r="Q15" i="17"/>
  <c r="Q17" i="17"/>
  <c r="Q19" i="17"/>
  <c r="Q21" i="17"/>
  <c r="Q23" i="17"/>
  <c r="Q25" i="17"/>
  <c r="Q27" i="17"/>
  <c r="Q29" i="17"/>
  <c r="Q31" i="17"/>
  <c r="Q33" i="17"/>
  <c r="Q35" i="17"/>
  <c r="Q37" i="17"/>
  <c r="Q39" i="17"/>
  <c r="Q41" i="17"/>
  <c r="Q43" i="17"/>
  <c r="Q45" i="17"/>
  <c r="Q47" i="17"/>
  <c r="Q13" i="17"/>
  <c r="I13" i="17"/>
  <c r="K48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F48" i="17"/>
  <c r="O48" i="17"/>
  <c r="I15" i="17"/>
  <c r="I17" i="17"/>
  <c r="I19" i="17"/>
  <c r="C48" i="17"/>
  <c r="G48" i="17"/>
  <c r="L48" i="17"/>
  <c r="P48" i="17"/>
  <c r="Q14" i="17"/>
  <c r="Q16" i="17"/>
  <c r="Q18" i="17"/>
  <c r="Q20" i="17"/>
  <c r="Q22" i="17"/>
  <c r="Q24" i="17"/>
  <c r="Q26" i="17"/>
  <c r="Q28" i="17"/>
  <c r="Q30" i="17"/>
  <c r="Q32" i="17"/>
  <c r="Q34" i="17"/>
  <c r="Q36" i="17"/>
  <c r="Q38" i="17"/>
  <c r="Q40" i="17"/>
  <c r="Q42" i="17"/>
  <c r="Q44" i="17"/>
  <c r="Q46" i="17"/>
  <c r="B48" i="17"/>
  <c r="J48" i="17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D32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I48" i="17" l="1"/>
  <c r="Q48" i="17"/>
  <c r="Z30" i="16"/>
  <c r="AA30" i="16"/>
  <c r="AB30" i="16"/>
  <c r="AC30" i="16"/>
  <c r="AD30" i="16"/>
  <c r="AE30" i="16"/>
  <c r="AE1" i="16" l="1"/>
  <c r="J16" i="11" l="1"/>
  <c r="K16" i="11"/>
  <c r="L16" i="11"/>
  <c r="M16" i="11"/>
  <c r="N16" i="11"/>
  <c r="O16" i="11"/>
  <c r="P16" i="11"/>
  <c r="C16" i="11"/>
  <c r="D16" i="11"/>
  <c r="E16" i="11"/>
  <c r="F16" i="11"/>
  <c r="G16" i="11"/>
  <c r="H16" i="11"/>
  <c r="B16" i="11"/>
  <c r="BF1" i="16"/>
  <c r="BE1" i="16"/>
  <c r="BD1" i="16"/>
  <c r="BC1" i="16"/>
  <c r="BB1" i="16"/>
  <c r="BA1" i="16"/>
  <c r="AZ1" i="16"/>
  <c r="AY1" i="16"/>
  <c r="AX1" i="16"/>
  <c r="AW1" i="16"/>
  <c r="AV1" i="16"/>
  <c r="AU1" i="16"/>
  <c r="AT1" i="16"/>
  <c r="AS1" i="16"/>
  <c r="AR1" i="16"/>
  <c r="AQ1" i="16"/>
  <c r="AP1" i="16"/>
  <c r="AO1" i="16"/>
  <c r="AN1" i="16"/>
  <c r="AM1" i="16"/>
  <c r="AL1" i="16"/>
  <c r="AK1" i="16"/>
  <c r="AJ1" i="16"/>
  <c r="AI1" i="16"/>
  <c r="AH1" i="16"/>
  <c r="AG1" i="16"/>
  <c r="AF1" i="16"/>
  <c r="AD1" i="16"/>
  <c r="D1" i="16"/>
  <c r="C1" i="16"/>
  <c r="H24" i="11" l="1"/>
  <c r="F24" i="11"/>
  <c r="D24" i="11"/>
  <c r="K24" i="11"/>
  <c r="O24" i="11"/>
  <c r="E24" i="11"/>
  <c r="J24" i="11"/>
  <c r="L24" i="11"/>
  <c r="M24" i="11"/>
  <c r="P24" i="11" l="1"/>
  <c r="N24" i="11"/>
  <c r="L22" i="11"/>
  <c r="C24" i="11"/>
  <c r="P22" i="11"/>
  <c r="H22" i="11"/>
  <c r="B24" i="11"/>
  <c r="C22" i="11"/>
  <c r="G24" i="11"/>
  <c r="O22" i="11"/>
  <c r="D22" i="11"/>
  <c r="E22" i="11"/>
  <c r="M22" i="11"/>
  <c r="J22" i="11"/>
  <c r="N22" i="11"/>
  <c r="O23" i="11"/>
  <c r="O18" i="11"/>
  <c r="E23" i="11"/>
  <c r="E18" i="11"/>
  <c r="P25" i="11"/>
  <c r="F17" i="11"/>
  <c r="N21" i="11"/>
  <c r="N20" i="11"/>
  <c r="K15" i="11"/>
  <c r="K25" i="11"/>
  <c r="C15" i="11"/>
  <c r="B25" i="11"/>
  <c r="L17" i="11"/>
  <c r="H20" i="11"/>
  <c r="H21" i="11"/>
  <c r="E19" i="11"/>
  <c r="C19" i="11"/>
  <c r="M23" i="11"/>
  <c r="M18" i="11"/>
  <c r="J19" i="11"/>
  <c r="J23" i="11"/>
  <c r="J18" i="11"/>
  <c r="G17" i="11"/>
  <c r="B18" i="11"/>
  <c r="O19" i="11"/>
  <c r="B20" i="11"/>
  <c r="K22" i="11"/>
  <c r="F22" i="11"/>
  <c r="P19" i="11"/>
  <c r="B19" i="11"/>
  <c r="O17" i="11"/>
  <c r="E17" i="11"/>
  <c r="P20" i="11"/>
  <c r="P15" i="11"/>
  <c r="F20" i="11"/>
  <c r="F21" i="11"/>
  <c r="N25" i="11"/>
  <c r="N15" i="11"/>
  <c r="K23" i="11"/>
  <c r="K18" i="11"/>
  <c r="P18" i="11"/>
  <c r="E25" i="11"/>
  <c r="D25" i="11"/>
  <c r="C20" i="11"/>
  <c r="B21" i="11"/>
  <c r="L21" i="11"/>
  <c r="L20" i="11"/>
  <c r="H15" i="11"/>
  <c r="H25" i="11"/>
  <c r="H19" i="11"/>
  <c r="M17" i="11"/>
  <c r="J17" i="11"/>
  <c r="G21" i="11"/>
  <c r="G20" i="11"/>
  <c r="P17" i="11"/>
  <c r="D15" i="11"/>
  <c r="E21" i="11"/>
  <c r="B17" i="11"/>
  <c r="C25" i="11"/>
  <c r="G22" i="11"/>
  <c r="M19" i="11"/>
  <c r="D19" i="11"/>
  <c r="O20" i="11"/>
  <c r="O21" i="11"/>
  <c r="E20" i="11"/>
  <c r="F15" i="11"/>
  <c r="F25" i="11"/>
  <c r="N19" i="11"/>
  <c r="N23" i="11"/>
  <c r="N18" i="11"/>
  <c r="K17" i="11"/>
  <c r="D21" i="11"/>
  <c r="C17" i="11"/>
  <c r="L25" i="11"/>
  <c r="L15" i="11"/>
  <c r="H23" i="11"/>
  <c r="H18" i="11"/>
  <c r="M20" i="11"/>
  <c r="M21" i="11"/>
  <c r="J21" i="11"/>
  <c r="J20" i="11"/>
  <c r="G25" i="11"/>
  <c r="G15" i="11"/>
  <c r="B15" i="11"/>
  <c r="D20" i="11"/>
  <c r="B23" i="11"/>
  <c r="D17" i="11"/>
  <c r="O15" i="11"/>
  <c r="O25" i="11"/>
  <c r="E15" i="11"/>
  <c r="P23" i="11"/>
  <c r="P21" i="11"/>
  <c r="F23" i="11"/>
  <c r="F18" i="11"/>
  <c r="N17" i="11"/>
  <c r="K20" i="11"/>
  <c r="K21" i="11"/>
  <c r="K19" i="11"/>
  <c r="C18" i="11"/>
  <c r="C23" i="11"/>
  <c r="L19" i="11"/>
  <c r="L23" i="11"/>
  <c r="L18" i="11"/>
  <c r="H17" i="11"/>
  <c r="M15" i="11"/>
  <c r="M25" i="11"/>
  <c r="J25" i="11"/>
  <c r="J15" i="11"/>
  <c r="G19" i="11"/>
  <c r="G23" i="11"/>
  <c r="G18" i="11"/>
  <c r="C21" i="11"/>
  <c r="D18" i="11"/>
  <c r="F19" i="11"/>
  <c r="D23" i="11"/>
  <c r="B22" i="11"/>
  <c r="R16" i="3"/>
  <c r="Y16" i="3" s="1"/>
  <c r="R13" i="3"/>
  <c r="Y13" i="3" s="1"/>
  <c r="R47" i="3"/>
  <c r="Y47" i="3" s="1"/>
  <c r="R23" i="3"/>
  <c r="Y23" i="3" s="1"/>
  <c r="R49" i="3"/>
  <c r="Y49" i="3" s="1"/>
  <c r="R46" i="3"/>
  <c r="Y46" i="3" s="1"/>
  <c r="R42" i="3"/>
  <c r="Y42" i="3" s="1"/>
  <c r="R36" i="3"/>
  <c r="Y36" i="3" s="1"/>
  <c r="R32" i="3"/>
  <c r="Y32" i="3" s="1"/>
  <c r="R24" i="3"/>
  <c r="Y24" i="3" s="1"/>
  <c r="Y44" i="3"/>
  <c r="Y43" i="3"/>
  <c r="R41" i="3"/>
  <c r="Y41" i="3" s="1"/>
  <c r="R40" i="3"/>
  <c r="Y40" i="3" s="1"/>
  <c r="R39" i="3"/>
  <c r="Y39" i="3" s="1"/>
  <c r="R37" i="3"/>
  <c r="Y37" i="3" s="1"/>
  <c r="R34" i="3"/>
  <c r="Y34" i="3" s="1"/>
  <c r="R30" i="3"/>
  <c r="Y30" i="3" s="1"/>
  <c r="R29" i="3"/>
  <c r="Y29" i="3" s="1"/>
  <c r="R28" i="3"/>
  <c r="Y28" i="3" s="1"/>
  <c r="R26" i="3"/>
  <c r="Y26" i="3" s="1"/>
  <c r="R25" i="3"/>
  <c r="Y25" i="3" s="1"/>
  <c r="R22" i="3"/>
  <c r="Y22" i="3" s="1"/>
  <c r="R21" i="3"/>
  <c r="Y21" i="3" s="1"/>
  <c r="R20" i="3"/>
  <c r="Y20" i="3" s="1"/>
  <c r="R19" i="3"/>
  <c r="Y19" i="3" s="1"/>
  <c r="R18" i="3"/>
  <c r="Y18" i="3" s="1"/>
  <c r="R17" i="3"/>
  <c r="Y17" i="3" s="1"/>
  <c r="R15" i="3"/>
  <c r="Y15" i="3" s="1"/>
  <c r="R14" i="3"/>
  <c r="Y14" i="3" s="1"/>
  <c r="R38" i="3"/>
  <c r="Y38" i="3" s="1"/>
  <c r="R31" i="3"/>
  <c r="Y31" i="3" s="1"/>
  <c r="R33" i="3"/>
  <c r="Y33" i="3" s="1"/>
  <c r="R48" i="3"/>
  <c r="Y48" i="3" s="1"/>
  <c r="R35" i="3"/>
  <c r="Y35" i="3" s="1"/>
  <c r="R27" i="3"/>
  <c r="Y27" i="3" s="1"/>
  <c r="R45" i="3"/>
  <c r="Y45" i="3" s="1"/>
  <c r="R50" i="3"/>
  <c r="Y50" i="3" s="1"/>
  <c r="R51" i="3" l="1"/>
  <c r="A10" i="11"/>
  <c r="A9" i="11"/>
  <c r="A8" i="11"/>
  <c r="E51" i="3"/>
  <c r="F51" i="3"/>
  <c r="G51" i="3"/>
  <c r="H51" i="3"/>
  <c r="I51" i="3"/>
  <c r="K51" i="3"/>
  <c r="L51" i="3"/>
  <c r="M51" i="3"/>
  <c r="N51" i="3"/>
  <c r="O51" i="3"/>
  <c r="P51" i="3"/>
  <c r="Q51" i="3"/>
  <c r="J14" i="3"/>
  <c r="W14" i="3" s="1"/>
  <c r="J15" i="3"/>
  <c r="W15" i="3" s="1"/>
  <c r="J16" i="3"/>
  <c r="W16" i="3" s="1"/>
  <c r="J17" i="3"/>
  <c r="W17" i="3" s="1"/>
  <c r="J18" i="3"/>
  <c r="W18" i="3" s="1"/>
  <c r="J19" i="3"/>
  <c r="W19" i="3" s="1"/>
  <c r="J20" i="3"/>
  <c r="W20" i="3" s="1"/>
  <c r="J21" i="3"/>
  <c r="W21" i="3" s="1"/>
  <c r="J22" i="3"/>
  <c r="W22" i="3" s="1"/>
  <c r="J23" i="3"/>
  <c r="W23" i="3" s="1"/>
  <c r="J24" i="3"/>
  <c r="W24" i="3" s="1"/>
  <c r="J25" i="3"/>
  <c r="W25" i="3" s="1"/>
  <c r="J26" i="3"/>
  <c r="W26" i="3" s="1"/>
  <c r="J27" i="3"/>
  <c r="W27" i="3" s="1"/>
  <c r="J28" i="3"/>
  <c r="W28" i="3" s="1"/>
  <c r="J29" i="3"/>
  <c r="W29" i="3" s="1"/>
  <c r="J30" i="3"/>
  <c r="W30" i="3" s="1"/>
  <c r="J31" i="3"/>
  <c r="W31" i="3" s="1"/>
  <c r="J32" i="3"/>
  <c r="W32" i="3" s="1"/>
  <c r="J33" i="3"/>
  <c r="W33" i="3" s="1"/>
  <c r="J34" i="3"/>
  <c r="W34" i="3" s="1"/>
  <c r="J35" i="3"/>
  <c r="W35" i="3" s="1"/>
  <c r="J36" i="3"/>
  <c r="W36" i="3" s="1"/>
  <c r="J37" i="3"/>
  <c r="W37" i="3" s="1"/>
  <c r="J38" i="3"/>
  <c r="W38" i="3" s="1"/>
  <c r="J39" i="3"/>
  <c r="W39" i="3" s="1"/>
  <c r="J40" i="3"/>
  <c r="W40" i="3" s="1"/>
  <c r="J41" i="3"/>
  <c r="W41" i="3" s="1"/>
  <c r="J42" i="3"/>
  <c r="W42" i="3" s="1"/>
  <c r="W43" i="3"/>
  <c r="W44" i="3"/>
  <c r="J45" i="3"/>
  <c r="W45" i="3" s="1"/>
  <c r="J46" i="3"/>
  <c r="W46" i="3" s="1"/>
  <c r="J47" i="3"/>
  <c r="W47" i="3" s="1"/>
  <c r="J48" i="3"/>
  <c r="W48" i="3" s="1"/>
  <c r="J49" i="3"/>
  <c r="W49" i="3" s="1"/>
  <c r="J50" i="3"/>
  <c r="W50" i="3" s="1"/>
  <c r="J13" i="3"/>
  <c r="W13" i="3" s="1"/>
  <c r="K26" i="11" l="1"/>
  <c r="G26" i="11"/>
  <c r="O26" i="11"/>
  <c r="D26" i="11"/>
  <c r="C26" i="11"/>
  <c r="E26" i="11"/>
  <c r="F26" i="11"/>
  <c r="H26" i="11"/>
  <c r="L26" i="11"/>
  <c r="P26" i="11"/>
  <c r="M26" i="11"/>
  <c r="J26" i="11"/>
  <c r="N26" i="11"/>
  <c r="J51" i="3"/>
  <c r="I16" i="11" l="1"/>
  <c r="D51" i="3"/>
  <c r="C51" i="3"/>
  <c r="I25" i="11" l="1"/>
  <c r="I22" i="11"/>
  <c r="I21" i="11"/>
  <c r="I20" i="11"/>
  <c r="I17" i="11"/>
  <c r="I15" i="11"/>
  <c r="I24" i="11"/>
  <c r="I18" i="11"/>
  <c r="I23" i="11"/>
  <c r="I19" i="11"/>
  <c r="B26" i="11"/>
  <c r="I26" i="11" l="1"/>
  <c r="Q21" i="11" l="1"/>
  <c r="Q17" i="11"/>
  <c r="Q19" i="11"/>
  <c r="Q25" i="11"/>
  <c r="Q20" i="11"/>
  <c r="Q23" i="11"/>
  <c r="Q24" i="11" l="1"/>
  <c r="Q15" i="11"/>
  <c r="Q16" i="11"/>
  <c r="Q22" i="11"/>
  <c r="Q18" i="11"/>
  <c r="Q26" i="11" l="1"/>
</calcChain>
</file>

<file path=xl/sharedStrings.xml><?xml version="1.0" encoding="utf-8"?>
<sst xmlns="http://schemas.openxmlformats.org/spreadsheetml/2006/main" count="789" uniqueCount="224">
  <si>
    <t>JUZGADO DE PAZ ESPECIALES DE TRÁNSITO</t>
  </si>
  <si>
    <t>ENTRADA Y SALIDA DE LOS ASUNTOS</t>
  </si>
  <si>
    <t>Enero -Septiembre 2021</t>
  </si>
  <si>
    <t>DISTRIBUCIÓN SEGÚN TRIBUNAL</t>
  </si>
  <si>
    <t>DISTRITOS JUDICIALES</t>
  </si>
  <si>
    <t>ENTRADA</t>
  </si>
  <si>
    <t>SALIDA*</t>
  </si>
  <si>
    <t>Juicio Correccional</t>
  </si>
  <si>
    <t>Asuntos Contraven-cionales</t>
  </si>
  <si>
    <t>Autorizaciones Judiciales</t>
  </si>
  <si>
    <t>Medida de Coerción</t>
  </si>
  <si>
    <t>Revisión de Medida de Coerción</t>
  </si>
  <si>
    <t>Audiencia Preliminar</t>
  </si>
  <si>
    <t>Otros</t>
  </si>
  <si>
    <t>TOTAL</t>
  </si>
  <si>
    <t>Departamento_Judicial</t>
  </si>
  <si>
    <t>Distrito_Jud_Caso</t>
  </si>
  <si>
    <t>Tribunal</t>
  </si>
  <si>
    <t>Nombre del Tribunal</t>
  </si>
  <si>
    <t>ENTRDA CONTENCIOSOS</t>
  </si>
  <si>
    <t>ENTRADA ADMINISTRATIVOS</t>
  </si>
  <si>
    <t>SALIDA CONTENCIOSSO</t>
  </si>
  <si>
    <t>SALIDA ADMINISTRATIVOS</t>
  </si>
  <si>
    <t>BOLETIN</t>
  </si>
  <si>
    <t>Distrito Nacional</t>
  </si>
  <si>
    <t>Sala 1</t>
  </si>
  <si>
    <t>-</t>
  </si>
  <si>
    <t>DISTRITO NACIONAL</t>
  </si>
  <si>
    <t>073</t>
  </si>
  <si>
    <t>1RA. SALA TRÁNSITO DE DISTRITO NACIONAL</t>
  </si>
  <si>
    <t>TRANSITO</t>
  </si>
  <si>
    <t>Sala 2</t>
  </si>
  <si>
    <t>074</t>
  </si>
  <si>
    <t>2DA. SALA TRÁNSITO DE DISTRITO NACIONAL</t>
  </si>
  <si>
    <t>Sala 4</t>
  </si>
  <si>
    <t>522</t>
  </si>
  <si>
    <t>4TA. SALA TRÁNSITO DE DISTRITO NACIONAL</t>
  </si>
  <si>
    <t>Sala 5</t>
  </si>
  <si>
    <t>523</t>
  </si>
  <si>
    <t>5TA. SALA TRÁNSITO DE DISTRITO NACIONAL</t>
  </si>
  <si>
    <t>Sala 6</t>
  </si>
  <si>
    <t>377</t>
  </si>
  <si>
    <t>6TA. SALA TRÁNSITO DE DISTRITO NACIONAL</t>
  </si>
  <si>
    <t>Santiago</t>
  </si>
  <si>
    <t>SANTIAGO</t>
  </si>
  <si>
    <t>392</t>
  </si>
  <si>
    <t>GRUPO 1 TRÁNSITO DE SANTIAGO</t>
  </si>
  <si>
    <t>393</t>
  </si>
  <si>
    <t>GRUPO 2 TRÁNSITO DE SANTIAGO</t>
  </si>
  <si>
    <t>394</t>
  </si>
  <si>
    <t>GRUPO 3 TRÁNSITO DE SANTIAGO</t>
  </si>
  <si>
    <t>394-01</t>
  </si>
  <si>
    <t>GRUPO 4 TRÁNSITO DE SANTIAGO</t>
  </si>
  <si>
    <t>Puerto Plata</t>
  </si>
  <si>
    <t xml:space="preserve">Puerto Plata </t>
  </si>
  <si>
    <t>PUERTO PLATA</t>
  </si>
  <si>
    <t>282</t>
  </si>
  <si>
    <t>TRÁNSITO DE PUERTO PLATA</t>
  </si>
  <si>
    <t>La Vega</t>
  </si>
  <si>
    <t>LA VEGA</t>
  </si>
  <si>
    <t>221</t>
  </si>
  <si>
    <t>GRUPO 1 TRÁNSITO DE LA VEGA</t>
  </si>
  <si>
    <t>222</t>
  </si>
  <si>
    <t>GRUPO 2 TRÁNSITO DE LA VEGA</t>
  </si>
  <si>
    <t>223</t>
  </si>
  <si>
    <t>GRUPO 3 TRÁNSITO DE LA VEGA</t>
  </si>
  <si>
    <t>224</t>
  </si>
  <si>
    <t>GRUPO 1 TRÁNSITO DE JARABACOA</t>
  </si>
  <si>
    <t>225</t>
  </si>
  <si>
    <t>GRUPO 2 TRÁNSITO DE JARABACOA</t>
  </si>
  <si>
    <t>Monseñor Nouel</t>
  </si>
  <si>
    <t>MONSEÑOR NOUEL</t>
  </si>
  <si>
    <t>421</t>
  </si>
  <si>
    <t>GRUPO 1 TRÁNSITO DE BONAO</t>
  </si>
  <si>
    <t>422</t>
  </si>
  <si>
    <t>GRUPO 2 TRÁNSITO DE BONAO</t>
  </si>
  <si>
    <t>423</t>
  </si>
  <si>
    <t>GRUPO 3 TRÁNSITO DE BONAO</t>
  </si>
  <si>
    <t>Espaillat</t>
  </si>
  <si>
    <t>ESPAILLAT</t>
  </si>
  <si>
    <t>173</t>
  </si>
  <si>
    <t>GRUPO 1 TRÁNSITO DE MOCA</t>
  </si>
  <si>
    <t>174</t>
  </si>
  <si>
    <t>GRUPO 2 TRÁNSITO DE MOCA</t>
  </si>
  <si>
    <t>175</t>
  </si>
  <si>
    <t>GRUPO 3 TRÁNSITO DE MOCA</t>
  </si>
  <si>
    <t>Duarte</t>
  </si>
  <si>
    <t>SAN FRANCISCO DE MACORÍS</t>
  </si>
  <si>
    <t>DUARTE</t>
  </si>
  <si>
    <t>145</t>
  </si>
  <si>
    <t>GRUPO 1 TRÁNSITO DE SAN FRANCISCO DE MACORIS</t>
  </si>
  <si>
    <t>499</t>
  </si>
  <si>
    <t>GRUPO 2 TRÁNSITO DE SAN FRANCISCO DE MACORÍS</t>
  </si>
  <si>
    <t>San Cristóbal</t>
  </si>
  <si>
    <t>SAN CRISTÓBAL</t>
  </si>
  <si>
    <t>311</t>
  </si>
  <si>
    <t>GRUPO 1 TRÁNSITO DE SAN CRISTÓBAL</t>
  </si>
  <si>
    <t>313</t>
  </si>
  <si>
    <t>GRUPO 3 TRÁNSITO DE SAN CRISTÓBAL</t>
  </si>
  <si>
    <t>Peravia</t>
  </si>
  <si>
    <t>PERAVIA</t>
  </si>
  <si>
    <t>265</t>
  </si>
  <si>
    <t>GRUPO 1 TRÁNSITO DE BANI</t>
  </si>
  <si>
    <t>Villa Altagracia</t>
  </si>
  <si>
    <t>VILLA ALTAGRACIA</t>
  </si>
  <si>
    <t>316</t>
  </si>
  <si>
    <t>GRUPO 1 TRÁNSITO DE VILLA ALTAGRACIA</t>
  </si>
  <si>
    <t>315</t>
  </si>
  <si>
    <t>GRUPO 2 TRÁNSITO DE VILLA ALTAGRACIA</t>
  </si>
  <si>
    <t>San Pedro de Macorís</t>
  </si>
  <si>
    <t>SAN PEDRO DE MACORÍS</t>
  </si>
  <si>
    <t>349</t>
  </si>
  <si>
    <t>GRUPO 1 TRÁNSITO DE SAN PEDRO DE MACORÍS</t>
  </si>
  <si>
    <t>350</t>
  </si>
  <si>
    <t>GRUPO 2 TRÁNSITO DE SAN PEDRO DE MACORÍS</t>
  </si>
  <si>
    <t>La Romana</t>
  </si>
  <si>
    <t>LA ROMANA</t>
  </si>
  <si>
    <t>201</t>
  </si>
  <si>
    <t>GRUPO 1 TRÁNSITO DE LA ROMANA</t>
  </si>
  <si>
    <t>202</t>
  </si>
  <si>
    <t>GRUPO 2 TRÁNSITO DE LA ROMANA</t>
  </si>
  <si>
    <t>Higuey</t>
  </si>
  <si>
    <t>LA ALTAGRACIA</t>
  </si>
  <si>
    <t>192</t>
  </si>
  <si>
    <t>GRUPO 1 TRÁNSITO DE LA ALTAGRACIA</t>
  </si>
  <si>
    <t>193</t>
  </si>
  <si>
    <t>GRUPO 2 TRÁNSITO DE LA ALTAGRACIA</t>
  </si>
  <si>
    <t>Barahona</t>
  </si>
  <si>
    <t>BARAHONA</t>
  </si>
  <si>
    <t>118</t>
  </si>
  <si>
    <t>TRÁNSITO DE BARAHONA</t>
  </si>
  <si>
    <t>Montecristi</t>
  </si>
  <si>
    <t>MONTE CRISTI</t>
  </si>
  <si>
    <t>MONTECRISTI</t>
  </si>
  <si>
    <t>247</t>
  </si>
  <si>
    <t>TRÁNSITO DE MONTECRISTI</t>
  </si>
  <si>
    <t>San Juan</t>
  </si>
  <si>
    <t>SAN JUAN DE LA MAGUANA</t>
  </si>
  <si>
    <t>SAN JUAN</t>
  </si>
  <si>
    <t>326</t>
  </si>
  <si>
    <t>GRUPO 1 TRÁNSITO DE SAN JUAN</t>
  </si>
  <si>
    <t>327</t>
  </si>
  <si>
    <t>GRUPO 2 TRÁNSITO DE SAN JUAN</t>
  </si>
  <si>
    <t>Nota: Cifras de carácter preliminar, sujetas a verificación.</t>
  </si>
  <si>
    <t>*Sin considerar la fecha de entrada</t>
  </si>
  <si>
    <t>DISTRIBUCIÓN SEGÚN DISTRITO JUDICIAL</t>
  </si>
  <si>
    <t>DISTRITO JUDICIAL</t>
  </si>
  <si>
    <t>Santo Domingo</t>
  </si>
  <si>
    <t>Monte Plata</t>
  </si>
  <si>
    <t>Valverde</t>
  </si>
  <si>
    <t>Sánchez Ramírez</t>
  </si>
  <si>
    <t>Constanza</t>
  </si>
  <si>
    <t>Hermanas Mirabal</t>
  </si>
  <si>
    <t>María Trinidad Sánchez</t>
  </si>
  <si>
    <t>Samaná</t>
  </si>
  <si>
    <t>Azua</t>
  </si>
  <si>
    <t>San José de Ocoa</t>
  </si>
  <si>
    <t>El Seibo</t>
  </si>
  <si>
    <t>La Altagracia</t>
  </si>
  <si>
    <t>Hato Mayor</t>
  </si>
  <si>
    <t>Independencia</t>
  </si>
  <si>
    <t>Bahoruco</t>
  </si>
  <si>
    <r>
      <t>Pedernales</t>
    </r>
    <r>
      <rPr>
        <vertAlign val="superscript"/>
        <sz val="8"/>
        <color indexed="8"/>
        <rFont val="Bookman Old Style"/>
        <family val="1"/>
      </rPr>
      <t xml:space="preserve"> </t>
    </r>
  </si>
  <si>
    <t>Santiago Rodríguez</t>
  </si>
  <si>
    <t>Dajabón</t>
  </si>
  <si>
    <t>Elías Piña</t>
  </si>
  <si>
    <t>Las Matas de Farfán</t>
  </si>
  <si>
    <t>"-" = No aplica</t>
  </si>
  <si>
    <t>DISTRIBUCIÓN SEGÚN DEPARTAMENTO JUDICIAL</t>
  </si>
  <si>
    <t>DEPARTAMENTO JUDICIAL</t>
  </si>
  <si>
    <t>San Francisco de Macorís</t>
  </si>
  <si>
    <t>Monte Cristi</t>
  </si>
  <si>
    <t>San Juan de la Maguana</t>
  </si>
  <si>
    <t>TOTALES</t>
  </si>
  <si>
    <t>Valores</t>
  </si>
  <si>
    <t>Fase</t>
  </si>
  <si>
    <t>Tipo_Asunto_o_Solicitud_o_Recurso</t>
  </si>
  <si>
    <t>SALIDA</t>
  </si>
  <si>
    <t>Total ENTRADA</t>
  </si>
  <si>
    <t>Total SALIDA</t>
  </si>
  <si>
    <t>FASE DE JUICIO</t>
  </si>
  <si>
    <t>FASE DE LA INSTRUCCIÓN</t>
  </si>
  <si>
    <t>NO DESGLOSABLE</t>
  </si>
  <si>
    <t>CodTribunal</t>
  </si>
  <si>
    <t>CONTRAVENCIONAL (LEY 241)</t>
  </si>
  <si>
    <t>CORRECCIONAL (LEY 241)</t>
  </si>
  <si>
    <t>ENVÍO DE CORTE DE APELACIÓN</t>
  </si>
  <si>
    <t>DEMANDA</t>
  </si>
  <si>
    <t>FONDO</t>
  </si>
  <si>
    <t>AUDIENCIA PRELIMINAR</t>
  </si>
  <si>
    <t>AUTORIZACIÓN JUDICIAL</t>
  </si>
  <si>
    <t>MEDIDA DE COERCIÓN</t>
  </si>
  <si>
    <t>REVISIÓN DE MEDIDA DE COERCIÓN</t>
  </si>
  <si>
    <t>ASUNTO JURÍDICO ADMINISTRATIVO</t>
  </si>
  <si>
    <t>OBJECIÓN A DECISIÓN DEL M.P.</t>
  </si>
  <si>
    <t>OBJECIÓN DE ARCHIVO DE CASO</t>
  </si>
  <si>
    <t>APELACIÓN A EXTINCIÓN PENAL</t>
  </si>
  <si>
    <t>01 DISTRITO NACIONAL</t>
  </si>
  <si>
    <t>03 SANTIAGO</t>
  </si>
  <si>
    <t>04 SANTIAGO</t>
  </si>
  <si>
    <t>04 PUERTO PLATA</t>
  </si>
  <si>
    <t>06 PUERTO PLATA</t>
  </si>
  <si>
    <t>05 LA VEGA</t>
  </si>
  <si>
    <t>07 LA VEGA</t>
  </si>
  <si>
    <t>08 MONSEÑOR NOUEL</t>
  </si>
  <si>
    <t>09 ESPAILLAT</t>
  </si>
  <si>
    <t>06 SAN FRANCISCO DE MACORÍS</t>
  </si>
  <si>
    <t>12 DUARTE</t>
  </si>
  <si>
    <t>07 SAN CRISTÓBAL</t>
  </si>
  <si>
    <t>16 SAN CRISTÓBAL</t>
  </si>
  <si>
    <t>18 PERAVIA</t>
  </si>
  <si>
    <t>266</t>
  </si>
  <si>
    <t>08 SAN PEDRO DE MACORÍS</t>
  </si>
  <si>
    <t>21 SAN PEDRO DE MACORÍS</t>
  </si>
  <si>
    <t>10 MONTE CRISTI</t>
  </si>
  <si>
    <t>30 MONTECRISTI</t>
  </si>
  <si>
    <t>11 SAN JUAN DE LA MAGUANA</t>
  </si>
  <si>
    <t>33 SAN JUAN</t>
  </si>
  <si>
    <t>Total general</t>
  </si>
  <si>
    <t>SALA</t>
  </si>
  <si>
    <t>Sala 3</t>
  </si>
  <si>
    <t>Jarabacoa, Sala 1</t>
  </si>
  <si>
    <t>Jarabacoa, Sala 2</t>
  </si>
  <si>
    <t xml:space="preserve">Sala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</si>
</sst>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sz val="8"/>
      <name val="Franklin Gothic Medium"/>
      <family val="2"/>
    </font>
    <font>
      <sz val="8"/>
      <name val="Arial"/>
      <family val="2"/>
    </font>
    <font>
      <b/>
      <sz val="9"/>
      <name val="Bookman Old Style"/>
      <family val="1"/>
    </font>
    <font>
      <sz val="10"/>
      <color theme="1"/>
      <name val="Calibri"/>
      <family val="2"/>
      <scheme val="minor"/>
    </font>
    <font>
      <sz val="8"/>
      <color theme="1"/>
      <name val="Bookman Old Style"/>
      <family val="1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9"/>
      <color theme="1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rgb="FFFFFFFF"/>
      <name val="Arial"/>
      <family val="2"/>
    </font>
    <font>
      <vertAlign val="superscript"/>
      <sz val="8"/>
      <color indexed="8"/>
      <name val="Bookman Old Style"/>
      <family val="1"/>
    </font>
    <font>
      <sz val="10"/>
      <color rgb="FFFFFFFF"/>
      <name val="Tahoma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Bookman Old Style"/>
      <family val="1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1F497D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/>
      <top style="medium">
        <color rgb="FF93B1CD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rgb="FF93B1CD"/>
      </right>
      <top/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0" fontId="21" fillId="0" borderId="0"/>
    <xf numFmtId="0" fontId="2" fillId="0" borderId="0"/>
    <xf numFmtId="0" fontId="17" fillId="0" borderId="0"/>
  </cellStyleXfs>
  <cellXfs count="99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9" fillId="0" borderId="0" xfId="0" applyNumberFormat="1" applyFont="1"/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1" applyFont="1"/>
    <xf numFmtId="0" fontId="3" fillId="0" borderId="0" xfId="1" applyFont="1"/>
    <xf numFmtId="0" fontId="5" fillId="0" borderId="0" xfId="1" applyFont="1"/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15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21" fillId="0" borderId="0" xfId="4"/>
    <xf numFmtId="0" fontId="1" fillId="0" borderId="0" xfId="5" applyFont="1" applyAlignment="1">
      <alignment vertical="center"/>
    </xf>
    <xf numFmtId="0" fontId="22" fillId="0" borderId="0" xfId="4" applyFont="1" applyAlignment="1">
      <alignment vertical="top"/>
    </xf>
    <xf numFmtId="0" fontId="17" fillId="4" borderId="5" xfId="5" applyFont="1" applyFill="1" applyBorder="1" applyAlignment="1">
      <alignment vertical="center"/>
    </xf>
    <xf numFmtId="3" fontId="13" fillId="0" borderId="2" xfId="5" applyNumberFormat="1" applyFont="1" applyBorder="1" applyAlignment="1">
      <alignment horizontal="center" vertical="center"/>
    </xf>
    <xf numFmtId="3" fontId="12" fillId="3" borderId="3" xfId="4" applyNumberFormat="1" applyFont="1" applyFill="1" applyBorder="1" applyAlignment="1">
      <alignment horizontal="center" vertical="center"/>
    </xf>
    <xf numFmtId="0" fontId="2" fillId="4" borderId="5" xfId="5" applyFill="1" applyBorder="1" applyAlignment="1">
      <alignment vertical="center"/>
    </xf>
    <xf numFmtId="3" fontId="14" fillId="2" borderId="1" xfId="5" applyNumberFormat="1" applyFont="1" applyFill="1" applyBorder="1" applyAlignment="1">
      <alignment horizontal="center" vertical="center"/>
    </xf>
    <xf numFmtId="0" fontId="21" fillId="0" borderId="0" xfId="4" applyProtection="1">
      <protection locked="0"/>
    </xf>
    <xf numFmtId="0" fontId="2" fillId="0" borderId="0" xfId="4" applyFont="1" applyProtection="1">
      <protection locked="0"/>
    </xf>
    <xf numFmtId="14" fontId="21" fillId="0" borderId="0" xfId="4" applyNumberFormat="1" applyAlignment="1" applyProtection="1">
      <alignment horizontal="left"/>
      <protection locked="0"/>
    </xf>
    <xf numFmtId="0" fontId="7" fillId="0" borderId="0" xfId="4" applyFont="1" applyProtection="1">
      <protection locked="0"/>
    </xf>
    <xf numFmtId="0" fontId="7" fillId="0" borderId="0" xfId="4" applyFont="1"/>
    <xf numFmtId="0" fontId="17" fillId="4" borderId="4" xfId="1" applyFont="1" applyFill="1" applyBorder="1" applyAlignment="1">
      <alignment vertical="center" wrapText="1"/>
    </xf>
    <xf numFmtId="3" fontId="17" fillId="0" borderId="2" xfId="5" applyNumberFormat="1" applyFont="1" applyBorder="1" applyAlignment="1">
      <alignment horizontal="center" vertical="center"/>
    </xf>
    <xf numFmtId="3" fontId="18" fillId="3" borderId="3" xfId="4" applyNumberFormat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0" xfId="0" applyFont="1" applyFill="1"/>
    <xf numFmtId="0" fontId="26" fillId="6" borderId="15" xfId="0" applyFont="1" applyFill="1" applyBorder="1"/>
    <xf numFmtId="0" fontId="26" fillId="7" borderId="0" xfId="0" applyFont="1" applyFill="1"/>
    <xf numFmtId="0" fontId="0" fillId="7" borderId="0" xfId="0" applyFill="1"/>
    <xf numFmtId="1" fontId="0" fillId="7" borderId="0" xfId="0" applyNumberFormat="1" applyFill="1"/>
    <xf numFmtId="0" fontId="26" fillId="0" borderId="0" xfId="0" applyFont="1"/>
    <xf numFmtId="1" fontId="0" fillId="0" borderId="0" xfId="0" applyNumberFormat="1"/>
    <xf numFmtId="0" fontId="26" fillId="7" borderId="15" xfId="0" applyFont="1" applyFill="1" applyBorder="1"/>
    <xf numFmtId="0" fontId="26" fillId="0" borderId="15" xfId="0" applyFont="1" applyBorder="1"/>
    <xf numFmtId="0" fontId="26" fillId="6" borderId="0" xfId="0" applyFont="1" applyFill="1" applyAlignment="1">
      <alignment wrapText="1"/>
    </xf>
    <xf numFmtId="0" fontId="26" fillId="6" borderId="15" xfId="0" applyFont="1" applyFill="1" applyBorder="1" applyAlignment="1">
      <alignment wrapText="1"/>
    </xf>
    <xf numFmtId="0" fontId="26" fillId="8" borderId="15" xfId="0" applyFont="1" applyFill="1" applyBorder="1" applyAlignment="1">
      <alignment wrapText="1"/>
    </xf>
    <xf numFmtId="0" fontId="26" fillId="9" borderId="15" xfId="0" applyFont="1" applyFill="1" applyBorder="1" applyAlignment="1">
      <alignment wrapText="1"/>
    </xf>
    <xf numFmtId="0" fontId="16" fillId="10" borderId="1" xfId="0" applyFont="1" applyFill="1" applyBorder="1" applyAlignment="1">
      <alignment horizontal="center" vertical="center" wrapText="1"/>
    </xf>
    <xf numFmtId="0" fontId="26" fillId="11" borderId="15" xfId="0" applyFont="1" applyFill="1" applyBorder="1" applyAlignment="1">
      <alignment wrapText="1"/>
    </xf>
    <xf numFmtId="0" fontId="26" fillId="12" borderId="15" xfId="0" applyFont="1" applyFill="1" applyBorder="1" applyAlignment="1">
      <alignment wrapText="1"/>
    </xf>
    <xf numFmtId="0" fontId="0" fillId="7" borderId="0" xfId="0" quotePrefix="1" applyFill="1"/>
    <xf numFmtId="0" fontId="27" fillId="0" borderId="0" xfId="4" applyFont="1" applyAlignment="1">
      <alignment vertical="top"/>
    </xf>
    <xf numFmtId="0" fontId="14" fillId="2" borderId="16" xfId="0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0" fontId="15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7" fillId="4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3" fontId="17" fillId="13" borderId="7" xfId="0" applyNumberFormat="1" applyFont="1" applyFill="1" applyBorder="1" applyAlignment="1" applyProtection="1">
      <alignment horizontal="center" vertical="center"/>
      <protection locked="0"/>
    </xf>
    <xf numFmtId="3" fontId="18" fillId="3" borderId="3" xfId="0" applyNumberFormat="1" applyFont="1" applyFill="1" applyBorder="1" applyAlignment="1">
      <alignment horizontal="center" vertical="center"/>
    </xf>
    <xf numFmtId="3" fontId="17" fillId="0" borderId="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11" fillId="0" borderId="0" xfId="0" applyNumberFormat="1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3" fontId="19" fillId="2" borderId="12" xfId="0" applyNumberFormat="1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3" fillId="5" borderId="14" xfId="6" applyFont="1" applyFill="1" applyBorder="1" applyAlignment="1">
      <alignment horizontal="center" vertical="center"/>
    </xf>
    <xf numFmtId="0" fontId="23" fillId="5" borderId="6" xfId="6" applyFont="1" applyFill="1" applyBorder="1" applyAlignment="1">
      <alignment horizontal="center" vertical="center"/>
    </xf>
    <xf numFmtId="0" fontId="25" fillId="5" borderId="14" xfId="6" applyFont="1" applyFill="1" applyBorder="1" applyAlignment="1">
      <alignment horizontal="center" vertical="center"/>
    </xf>
    <xf numFmtId="0" fontId="25" fillId="5" borderId="6" xfId="6" applyFont="1" applyFill="1" applyBorder="1" applyAlignment="1">
      <alignment horizontal="center" vertical="center"/>
    </xf>
  </cellXfs>
  <cellStyles count="7">
    <cellStyle name="Normal" xfId="0" builtinId="0"/>
    <cellStyle name="Normal 14" xfId="6" xr:uid="{00000000-0005-0000-0000-000001000000}"/>
    <cellStyle name="Normal 2" xfId="1" xr:uid="{00000000-0005-0000-0000-000002000000}"/>
    <cellStyle name="Normal 2 2" xfId="5" xr:uid="{00000000-0005-0000-0000-000003000000}"/>
    <cellStyle name="Normal 3" xfId="3" xr:uid="{00000000-0005-0000-0000-000004000000}"/>
    <cellStyle name="Normal 4" xfId="4" xr:uid="{00000000-0005-0000-0000-000005000000}"/>
    <cellStyle name="Porcentual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AF2706-7F63-41BF-AAEC-831AC9A18A17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4</xdr:row>
      <xdr:rowOff>85725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68880" cy="72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416848</xdr:colOff>
      <xdr:row>6</xdr:row>
      <xdr:rowOff>9525</xdr:rowOff>
    </xdr:to>
    <xdr:pic>
      <xdr:nvPicPr>
        <xdr:cNvPr id="9226" name="1 Imagen" descr="estadisticas 4.JPG">
          <a:extLst>
            <a:ext uri="{FF2B5EF4-FFF2-40B4-BE49-F238E27FC236}">
              <a16:creationId xmlns:a16="http://schemas.microsoft.com/office/drawing/2014/main" id="{00000000-0008-0000-0200-00000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71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"/>
  <sheetViews>
    <sheetView tabSelected="1" workbookViewId="0">
      <selection activeCell="C12" sqref="C12"/>
    </sheetView>
  </sheetViews>
  <sheetFormatPr baseColWidth="10" defaultColWidth="11.42578125" defaultRowHeight="12.75" x14ac:dyDescent="0.2"/>
  <cols>
    <col min="1" max="1" width="13.42578125" style="1" customWidth="1"/>
    <col min="2" max="2" width="19.85546875" style="1" customWidth="1"/>
    <col min="3" max="3" width="14.5703125" style="1" customWidth="1"/>
    <col min="4" max="4" width="10.140625" style="1" customWidth="1"/>
    <col min="5" max="5" width="14.5703125" style="1" customWidth="1"/>
    <col min="6" max="6" width="11.42578125" style="1" customWidth="1"/>
    <col min="7" max="7" width="10.85546875" style="1" customWidth="1"/>
    <col min="8" max="8" width="11.7109375" style="1" customWidth="1"/>
    <col min="9" max="9" width="8.140625" style="1" customWidth="1"/>
    <col min="10" max="10" width="11.42578125" style="1" customWidth="1"/>
    <col min="11" max="11" width="12.5703125" style="1" customWidth="1"/>
    <col min="12" max="12" width="10.28515625" style="1" customWidth="1"/>
    <col min="13" max="13" width="13.5703125" style="1" customWidth="1"/>
    <col min="14" max="14" width="11.7109375" style="1" customWidth="1"/>
    <col min="15" max="15" width="12.85546875" style="1" customWidth="1"/>
    <col min="16" max="16" width="10.140625" style="1" customWidth="1"/>
    <col min="17" max="17" width="7.7109375" style="1" customWidth="1"/>
    <col min="18" max="18" width="12.5703125" style="5" customWidth="1"/>
    <col min="19" max="19" width="29.7109375" style="1" hidden="1" customWidth="1"/>
    <col min="20" max="20" width="25.42578125" style="1" hidden="1" customWidth="1"/>
    <col min="21" max="21" width="11" style="1" hidden="1" customWidth="1"/>
    <col min="22" max="22" width="55.42578125" style="1" hidden="1" customWidth="1"/>
    <col min="23" max="23" width="15.28515625" style="1" hidden="1" customWidth="1"/>
    <col min="24" max="24" width="16.140625" style="1" hidden="1" customWidth="1"/>
    <col min="25" max="25" width="13.5703125" style="1" hidden="1" customWidth="1"/>
    <col min="26" max="26" width="16.140625" style="1" hidden="1" customWidth="1"/>
    <col min="27" max="27" width="14" style="1" hidden="1" customWidth="1"/>
    <col min="28" max="52" width="11.42578125" style="15"/>
    <col min="53" max="16384" width="11.42578125" style="1"/>
  </cols>
  <sheetData>
    <row r="1" spans="1:52" ht="15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52" ht="1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52" ht="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52" ht="1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52" ht="3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52" ht="15" x14ac:dyDescent="0.2">
      <c r="A6" s="8" t="s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52" ht="15" x14ac:dyDescent="0.2">
      <c r="A7" s="8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</row>
    <row r="8" spans="1:52" ht="15" x14ac:dyDescent="0.2">
      <c r="A8" s="65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</row>
    <row r="9" spans="1:52" ht="15" x14ac:dyDescent="0.2">
      <c r="A9" s="1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</row>
    <row r="10" spans="1:52" s="18" customFormat="1" ht="13.5" thickBot="1" x14ac:dyDescent="0.25">
      <c r="A10" s="17" t="s">
        <v>3</v>
      </c>
      <c r="B10" s="2"/>
      <c r="C10" s="2"/>
      <c r="R10" s="7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</row>
    <row r="11" spans="1:52" ht="18.75" customHeight="1" thickBot="1" x14ac:dyDescent="0.25">
      <c r="A11" s="93" t="s">
        <v>4</v>
      </c>
      <c r="B11" s="93" t="s">
        <v>219</v>
      </c>
      <c r="C11" s="90" t="s">
        <v>5</v>
      </c>
      <c r="D11" s="91"/>
      <c r="E11" s="91"/>
      <c r="F11" s="91"/>
      <c r="G11" s="91"/>
      <c r="H11" s="91"/>
      <c r="I11" s="91"/>
      <c r="J11" s="92"/>
      <c r="K11" s="90" t="s">
        <v>6</v>
      </c>
      <c r="L11" s="91"/>
      <c r="M11" s="91"/>
      <c r="N11" s="91"/>
      <c r="O11" s="91"/>
      <c r="P11" s="91"/>
      <c r="Q11" s="91"/>
      <c r="R11" s="92"/>
    </row>
    <row r="12" spans="1:52" ht="42.75" customHeight="1" thickBot="1" x14ac:dyDescent="0.3">
      <c r="A12" s="94"/>
      <c r="B12" s="94"/>
      <c r="C12" s="54" t="s">
        <v>7</v>
      </c>
      <c r="D12" s="54" t="s">
        <v>8</v>
      </c>
      <c r="E12" s="67" t="s">
        <v>9</v>
      </c>
      <c r="F12" s="67" t="s">
        <v>10</v>
      </c>
      <c r="G12" s="67" t="s">
        <v>11</v>
      </c>
      <c r="H12" s="67" t="s">
        <v>12</v>
      </c>
      <c r="I12" s="67" t="s">
        <v>13</v>
      </c>
      <c r="J12" s="67" t="s">
        <v>14</v>
      </c>
      <c r="K12" s="54" t="s">
        <v>7</v>
      </c>
      <c r="L12" s="54" t="s">
        <v>8</v>
      </c>
      <c r="M12" s="67" t="s">
        <v>9</v>
      </c>
      <c r="N12" s="67" t="s">
        <v>10</v>
      </c>
      <c r="O12" s="67" t="s">
        <v>11</v>
      </c>
      <c r="P12" s="67" t="s">
        <v>12</v>
      </c>
      <c r="Q12" s="67" t="s">
        <v>13</v>
      </c>
      <c r="R12" s="19" t="s">
        <v>14</v>
      </c>
      <c r="S12" s="42" t="s">
        <v>15</v>
      </c>
      <c r="T12" s="42" t="s">
        <v>16</v>
      </c>
      <c r="U12" s="42" t="s">
        <v>17</v>
      </c>
      <c r="V12" s="42" t="s">
        <v>18</v>
      </c>
      <c r="W12" s="59" t="s">
        <v>19</v>
      </c>
      <c r="X12" s="59" t="s">
        <v>20</v>
      </c>
      <c r="Y12" s="59" t="s">
        <v>21</v>
      </c>
      <c r="Z12" s="59" t="s">
        <v>22</v>
      </c>
      <c r="AA12" s="59" t="s">
        <v>23</v>
      </c>
    </row>
    <row r="13" spans="1:52" s="10" customFormat="1" ht="13.5" customHeight="1" thickBot="1" x14ac:dyDescent="0.3">
      <c r="A13" s="87" t="s">
        <v>24</v>
      </c>
      <c r="B13" s="68" t="s">
        <v>25</v>
      </c>
      <c r="C13" s="69">
        <v>566</v>
      </c>
      <c r="D13" s="69">
        <v>15738</v>
      </c>
      <c r="E13" s="69" t="s">
        <v>26</v>
      </c>
      <c r="F13" s="69" t="s">
        <v>26</v>
      </c>
      <c r="G13" s="69" t="s">
        <v>26</v>
      </c>
      <c r="H13" s="69" t="s">
        <v>26</v>
      </c>
      <c r="I13" s="69">
        <v>2</v>
      </c>
      <c r="J13" s="70">
        <f>SUM(C13:I13)</f>
        <v>16306</v>
      </c>
      <c r="K13" s="69">
        <v>567</v>
      </c>
      <c r="L13" s="69">
        <v>15990</v>
      </c>
      <c r="M13" s="69" t="s">
        <v>26</v>
      </c>
      <c r="N13" s="69" t="s">
        <v>26</v>
      </c>
      <c r="O13" s="69" t="s">
        <v>26</v>
      </c>
      <c r="P13" s="69" t="s">
        <v>26</v>
      </c>
      <c r="Q13" s="69">
        <v>2</v>
      </c>
      <c r="R13" s="70">
        <f>SUM(K13:Q13)</f>
        <v>16559</v>
      </c>
      <c r="S13" s="43" t="s">
        <v>27</v>
      </c>
      <c r="T13" s="43" t="s">
        <v>27</v>
      </c>
      <c r="U13" s="44" t="s">
        <v>28</v>
      </c>
      <c r="V13" s="44" t="s">
        <v>29</v>
      </c>
      <c r="W13" s="60">
        <f t="shared" ref="W13:W50" si="0">+J13-X13</f>
        <v>566</v>
      </c>
      <c r="X13" s="60">
        <f t="shared" ref="X13:X50" si="1">SUM(D13,E13,I13)</f>
        <v>15740</v>
      </c>
      <c r="Y13" s="60">
        <f t="shared" ref="Y13:Y50" si="2">+R13-Z13</f>
        <v>567</v>
      </c>
      <c r="Z13" s="60">
        <f>SUM(Q13,M13,L13)</f>
        <v>15992</v>
      </c>
      <c r="AA13" s="10" t="s">
        <v>30</v>
      </c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s="10" customFormat="1" ht="15.75" thickBot="1" x14ac:dyDescent="0.3">
      <c r="A14" s="88"/>
      <c r="B14" s="68" t="s">
        <v>31</v>
      </c>
      <c r="C14" s="69" t="s">
        <v>26</v>
      </c>
      <c r="D14" s="69" t="s">
        <v>26</v>
      </c>
      <c r="E14" s="69">
        <v>4</v>
      </c>
      <c r="F14" s="69">
        <v>37</v>
      </c>
      <c r="G14" s="69" t="s">
        <v>26</v>
      </c>
      <c r="H14" s="69">
        <v>30</v>
      </c>
      <c r="I14" s="69">
        <v>3</v>
      </c>
      <c r="J14" s="70">
        <f t="shared" ref="J14:J50" si="3">SUM(C14:I14)</f>
        <v>74</v>
      </c>
      <c r="K14" s="69" t="s">
        <v>26</v>
      </c>
      <c r="L14" s="69" t="s">
        <v>26</v>
      </c>
      <c r="M14" s="69">
        <v>4</v>
      </c>
      <c r="N14" s="69">
        <v>35</v>
      </c>
      <c r="O14" s="69" t="s">
        <v>26</v>
      </c>
      <c r="P14" s="69">
        <v>19</v>
      </c>
      <c r="Q14" s="69">
        <v>3</v>
      </c>
      <c r="R14" s="70">
        <f t="shared" ref="R14:R50" si="4">SUM(K14:Q14)</f>
        <v>61</v>
      </c>
      <c r="S14" s="46" t="s">
        <v>27</v>
      </c>
      <c r="T14" s="46" t="s">
        <v>27</v>
      </c>
      <c r="U14" t="s">
        <v>32</v>
      </c>
      <c r="V14" t="s">
        <v>33</v>
      </c>
      <c r="W14" s="60">
        <f t="shared" si="0"/>
        <v>67</v>
      </c>
      <c r="X14" s="60">
        <f t="shared" si="1"/>
        <v>7</v>
      </c>
      <c r="Y14" s="60">
        <f t="shared" si="2"/>
        <v>54</v>
      </c>
      <c r="Z14" s="60">
        <f t="shared" ref="Z14:Z50" si="5">SUM(Q14,M14,L14)</f>
        <v>7</v>
      </c>
      <c r="AA14" s="10" t="s">
        <v>30</v>
      </c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</row>
    <row r="15" spans="1:52" s="10" customFormat="1" ht="15.75" thickBot="1" x14ac:dyDescent="0.3">
      <c r="A15" s="88"/>
      <c r="B15" s="68" t="s">
        <v>34</v>
      </c>
      <c r="C15" s="69" t="s">
        <v>26</v>
      </c>
      <c r="D15" s="69" t="s">
        <v>26</v>
      </c>
      <c r="E15" s="69" t="s">
        <v>26</v>
      </c>
      <c r="F15" s="69">
        <v>17</v>
      </c>
      <c r="G15" s="69" t="s">
        <v>26</v>
      </c>
      <c r="H15" s="69">
        <v>22</v>
      </c>
      <c r="I15" s="69">
        <v>21</v>
      </c>
      <c r="J15" s="70">
        <f t="shared" si="3"/>
        <v>60</v>
      </c>
      <c r="K15" s="69" t="s">
        <v>26</v>
      </c>
      <c r="L15" s="69" t="s">
        <v>26</v>
      </c>
      <c r="M15" s="69" t="s">
        <v>26</v>
      </c>
      <c r="N15" s="69">
        <v>17</v>
      </c>
      <c r="O15" s="69" t="s">
        <v>26</v>
      </c>
      <c r="P15" s="69">
        <v>29</v>
      </c>
      <c r="Q15" s="69">
        <v>10</v>
      </c>
      <c r="R15" s="70">
        <f t="shared" si="4"/>
        <v>56</v>
      </c>
      <c r="S15" s="43" t="s">
        <v>27</v>
      </c>
      <c r="T15" s="43" t="s">
        <v>27</v>
      </c>
      <c r="U15" s="44" t="s">
        <v>35</v>
      </c>
      <c r="V15" s="44" t="s">
        <v>36</v>
      </c>
      <c r="W15" s="60">
        <f t="shared" si="0"/>
        <v>39</v>
      </c>
      <c r="X15" s="60">
        <f t="shared" si="1"/>
        <v>21</v>
      </c>
      <c r="Y15" s="60">
        <f t="shared" si="2"/>
        <v>46</v>
      </c>
      <c r="Z15" s="60">
        <f t="shared" si="5"/>
        <v>10</v>
      </c>
      <c r="AA15" s="10" t="s">
        <v>30</v>
      </c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</row>
    <row r="16" spans="1:52" s="10" customFormat="1" ht="15.75" thickBot="1" x14ac:dyDescent="0.3">
      <c r="A16" s="88"/>
      <c r="B16" s="68" t="s">
        <v>37</v>
      </c>
      <c r="C16" s="69">
        <v>24</v>
      </c>
      <c r="D16" s="69" t="s">
        <v>26</v>
      </c>
      <c r="E16" s="69" t="s">
        <v>26</v>
      </c>
      <c r="F16" s="69" t="s">
        <v>26</v>
      </c>
      <c r="G16" s="69" t="s">
        <v>26</v>
      </c>
      <c r="H16" s="69" t="s">
        <v>26</v>
      </c>
      <c r="I16" s="69">
        <v>14</v>
      </c>
      <c r="J16" s="70">
        <f t="shared" si="3"/>
        <v>38</v>
      </c>
      <c r="K16" s="69">
        <v>26</v>
      </c>
      <c r="L16" s="69" t="s">
        <v>26</v>
      </c>
      <c r="M16" s="69" t="s">
        <v>26</v>
      </c>
      <c r="N16" s="69" t="s">
        <v>26</v>
      </c>
      <c r="O16" s="69" t="s">
        <v>26</v>
      </c>
      <c r="P16" s="69" t="s">
        <v>26</v>
      </c>
      <c r="Q16" s="69">
        <v>29</v>
      </c>
      <c r="R16" s="70">
        <f t="shared" si="4"/>
        <v>55</v>
      </c>
      <c r="S16" s="46" t="s">
        <v>27</v>
      </c>
      <c r="T16" s="46" t="s">
        <v>27</v>
      </c>
      <c r="U16" t="s">
        <v>38</v>
      </c>
      <c r="V16" t="s">
        <v>39</v>
      </c>
      <c r="W16" s="60">
        <f t="shared" si="0"/>
        <v>24</v>
      </c>
      <c r="X16" s="60">
        <f t="shared" si="1"/>
        <v>14</v>
      </c>
      <c r="Y16" s="60">
        <f t="shared" si="2"/>
        <v>26</v>
      </c>
      <c r="Z16" s="60">
        <f t="shared" si="5"/>
        <v>29</v>
      </c>
      <c r="AA16" s="10" t="s">
        <v>30</v>
      </c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</row>
    <row r="17" spans="1:52" s="10" customFormat="1" ht="15.75" thickBot="1" x14ac:dyDescent="0.3">
      <c r="A17" s="89"/>
      <c r="B17" s="68" t="s">
        <v>40</v>
      </c>
      <c r="C17" s="69" t="s">
        <v>26</v>
      </c>
      <c r="D17" s="69" t="s">
        <v>26</v>
      </c>
      <c r="E17" s="69" t="s">
        <v>26</v>
      </c>
      <c r="F17" s="69">
        <v>9</v>
      </c>
      <c r="G17" s="69" t="s">
        <v>26</v>
      </c>
      <c r="H17" s="69" t="s">
        <v>26</v>
      </c>
      <c r="I17" s="69">
        <v>40</v>
      </c>
      <c r="J17" s="70">
        <f t="shared" si="3"/>
        <v>49</v>
      </c>
      <c r="K17" s="69" t="s">
        <v>26</v>
      </c>
      <c r="L17" s="69" t="s">
        <v>26</v>
      </c>
      <c r="M17" s="69" t="s">
        <v>26</v>
      </c>
      <c r="N17" s="69">
        <v>8</v>
      </c>
      <c r="O17" s="69" t="s">
        <v>26</v>
      </c>
      <c r="P17" s="69" t="s">
        <v>26</v>
      </c>
      <c r="Q17" s="69">
        <v>40</v>
      </c>
      <c r="R17" s="70">
        <f t="shared" si="4"/>
        <v>48</v>
      </c>
      <c r="S17" s="48" t="s">
        <v>27</v>
      </c>
      <c r="T17" s="43" t="s">
        <v>27</v>
      </c>
      <c r="U17" s="44" t="s">
        <v>41</v>
      </c>
      <c r="V17" s="44" t="s">
        <v>42</v>
      </c>
      <c r="W17" s="60">
        <f t="shared" si="0"/>
        <v>9</v>
      </c>
      <c r="X17" s="60">
        <f t="shared" si="1"/>
        <v>40</v>
      </c>
      <c r="Y17" s="60">
        <f t="shared" si="2"/>
        <v>8</v>
      </c>
      <c r="Z17" s="60">
        <f t="shared" si="5"/>
        <v>40</v>
      </c>
      <c r="AA17" s="10" t="s">
        <v>30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</row>
    <row r="18" spans="1:52" s="10" customFormat="1" ht="15.75" thickBot="1" x14ac:dyDescent="0.3">
      <c r="A18" s="87" t="s">
        <v>43</v>
      </c>
      <c r="B18" s="68" t="s">
        <v>25</v>
      </c>
      <c r="C18" s="69">
        <v>319</v>
      </c>
      <c r="D18" s="69">
        <v>481</v>
      </c>
      <c r="E18" s="69" t="s">
        <v>26</v>
      </c>
      <c r="F18" s="69" t="s">
        <v>26</v>
      </c>
      <c r="G18" s="69" t="s">
        <v>26</v>
      </c>
      <c r="H18" s="69" t="s">
        <v>26</v>
      </c>
      <c r="I18" s="69" t="s">
        <v>26</v>
      </c>
      <c r="J18" s="70">
        <f t="shared" si="3"/>
        <v>800</v>
      </c>
      <c r="K18" s="69">
        <v>561</v>
      </c>
      <c r="L18" s="69">
        <v>461</v>
      </c>
      <c r="M18" s="69" t="s">
        <v>26</v>
      </c>
      <c r="N18" s="69" t="s">
        <v>26</v>
      </c>
      <c r="O18" s="69" t="s">
        <v>26</v>
      </c>
      <c r="P18" s="69" t="s">
        <v>26</v>
      </c>
      <c r="Q18" s="69" t="s">
        <v>26</v>
      </c>
      <c r="R18" s="70">
        <f t="shared" si="4"/>
        <v>1022</v>
      </c>
      <c r="S18" s="46" t="s">
        <v>44</v>
      </c>
      <c r="T18" s="46" t="s">
        <v>44</v>
      </c>
      <c r="U18" t="s">
        <v>45</v>
      </c>
      <c r="V18" t="s">
        <v>46</v>
      </c>
      <c r="W18" s="60">
        <f t="shared" si="0"/>
        <v>319</v>
      </c>
      <c r="X18" s="60">
        <f t="shared" si="1"/>
        <v>481</v>
      </c>
      <c r="Y18" s="60">
        <f t="shared" si="2"/>
        <v>561</v>
      </c>
      <c r="Z18" s="60">
        <f t="shared" si="5"/>
        <v>461</v>
      </c>
      <c r="AA18" s="10" t="s">
        <v>30</v>
      </c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</row>
    <row r="19" spans="1:52" s="10" customFormat="1" ht="15.75" thickBot="1" x14ac:dyDescent="0.3">
      <c r="A19" s="88"/>
      <c r="B19" s="68" t="s">
        <v>31</v>
      </c>
      <c r="C19" s="69">
        <v>18</v>
      </c>
      <c r="D19" s="69" t="s">
        <v>26</v>
      </c>
      <c r="E19" s="69" t="s">
        <v>26</v>
      </c>
      <c r="F19" s="69" t="s">
        <v>26</v>
      </c>
      <c r="G19" s="69" t="s">
        <v>26</v>
      </c>
      <c r="H19" s="69" t="s">
        <v>26</v>
      </c>
      <c r="I19" s="69" t="s">
        <v>26</v>
      </c>
      <c r="J19" s="70">
        <f t="shared" si="3"/>
        <v>18</v>
      </c>
      <c r="K19" s="69">
        <v>9</v>
      </c>
      <c r="L19" s="69" t="s">
        <v>26</v>
      </c>
      <c r="M19" s="69">
        <v>2</v>
      </c>
      <c r="N19" s="69">
        <v>21</v>
      </c>
      <c r="O19" s="69">
        <v>1</v>
      </c>
      <c r="P19" s="69">
        <v>9</v>
      </c>
      <c r="Q19" s="69" t="s">
        <v>26</v>
      </c>
      <c r="R19" s="70">
        <f t="shared" si="4"/>
        <v>42</v>
      </c>
      <c r="S19" s="43" t="s">
        <v>44</v>
      </c>
      <c r="T19" s="43" t="s">
        <v>44</v>
      </c>
      <c r="U19" s="44" t="s">
        <v>47</v>
      </c>
      <c r="V19" s="44" t="s">
        <v>48</v>
      </c>
      <c r="W19" s="60">
        <f t="shared" si="0"/>
        <v>18</v>
      </c>
      <c r="X19" s="60">
        <f t="shared" si="1"/>
        <v>0</v>
      </c>
      <c r="Y19" s="60">
        <f t="shared" si="2"/>
        <v>40</v>
      </c>
      <c r="Z19" s="60">
        <f t="shared" si="5"/>
        <v>2</v>
      </c>
      <c r="AA19" s="10" t="s">
        <v>30</v>
      </c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</row>
    <row r="20" spans="1:52" s="10" customFormat="1" ht="15.75" thickBot="1" x14ac:dyDescent="0.3">
      <c r="A20" s="88"/>
      <c r="B20" s="68" t="s">
        <v>220</v>
      </c>
      <c r="C20" s="69" t="s">
        <v>26</v>
      </c>
      <c r="D20" s="69" t="s">
        <v>26</v>
      </c>
      <c r="E20" s="69" t="s">
        <v>26</v>
      </c>
      <c r="F20" s="69">
        <v>16</v>
      </c>
      <c r="G20" s="69" t="s">
        <v>26</v>
      </c>
      <c r="H20" s="69" t="s">
        <v>26</v>
      </c>
      <c r="I20" s="69">
        <v>4</v>
      </c>
      <c r="J20" s="70">
        <f t="shared" si="3"/>
        <v>20</v>
      </c>
      <c r="K20" s="69" t="s">
        <v>26</v>
      </c>
      <c r="L20" s="69" t="s">
        <v>26</v>
      </c>
      <c r="M20" s="69" t="s">
        <v>26</v>
      </c>
      <c r="N20" s="69">
        <v>4</v>
      </c>
      <c r="O20" s="69" t="s">
        <v>26</v>
      </c>
      <c r="P20" s="69" t="s">
        <v>26</v>
      </c>
      <c r="Q20" s="69">
        <v>4</v>
      </c>
      <c r="R20" s="70">
        <f t="shared" si="4"/>
        <v>8</v>
      </c>
      <c r="S20" s="46" t="s">
        <v>44</v>
      </c>
      <c r="T20" s="46" t="s">
        <v>44</v>
      </c>
      <c r="U20" t="s">
        <v>49</v>
      </c>
      <c r="V20" t="s">
        <v>50</v>
      </c>
      <c r="W20" s="60">
        <f t="shared" si="0"/>
        <v>16</v>
      </c>
      <c r="X20" s="60">
        <f t="shared" si="1"/>
        <v>4</v>
      </c>
      <c r="Y20" s="60">
        <f t="shared" si="2"/>
        <v>4</v>
      </c>
      <c r="Z20" s="60">
        <f t="shared" si="5"/>
        <v>4</v>
      </c>
      <c r="AA20" s="10" t="s">
        <v>30</v>
      </c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</row>
    <row r="21" spans="1:52" s="10" customFormat="1" ht="15.75" thickBot="1" x14ac:dyDescent="0.3">
      <c r="A21" s="88"/>
      <c r="B21" s="68" t="s">
        <v>34</v>
      </c>
      <c r="C21" s="69" t="s">
        <v>26</v>
      </c>
      <c r="D21" s="69" t="s">
        <v>26</v>
      </c>
      <c r="E21" s="69" t="s">
        <v>26</v>
      </c>
      <c r="F21" s="69">
        <v>8</v>
      </c>
      <c r="G21" s="69" t="s">
        <v>26</v>
      </c>
      <c r="H21" s="69" t="s">
        <v>26</v>
      </c>
      <c r="I21" s="69">
        <v>2</v>
      </c>
      <c r="J21" s="70">
        <f t="shared" si="3"/>
        <v>10</v>
      </c>
      <c r="K21" s="69" t="s">
        <v>26</v>
      </c>
      <c r="L21" s="69" t="s">
        <v>26</v>
      </c>
      <c r="M21" s="69" t="s">
        <v>26</v>
      </c>
      <c r="N21" s="69">
        <v>7</v>
      </c>
      <c r="O21" s="69" t="s">
        <v>26</v>
      </c>
      <c r="P21" s="69" t="s">
        <v>26</v>
      </c>
      <c r="Q21" s="69">
        <v>2</v>
      </c>
      <c r="R21" s="70">
        <f t="shared" si="4"/>
        <v>9</v>
      </c>
      <c r="S21" s="48" t="s">
        <v>44</v>
      </c>
      <c r="T21" s="43" t="s">
        <v>44</v>
      </c>
      <c r="U21" s="44" t="s">
        <v>51</v>
      </c>
      <c r="V21" s="44" t="s">
        <v>52</v>
      </c>
      <c r="W21" s="60">
        <f t="shared" si="0"/>
        <v>8</v>
      </c>
      <c r="X21" s="60">
        <f t="shared" si="1"/>
        <v>2</v>
      </c>
      <c r="Y21" s="60">
        <f t="shared" si="2"/>
        <v>7</v>
      </c>
      <c r="Z21" s="60">
        <f t="shared" si="5"/>
        <v>2</v>
      </c>
      <c r="AA21" s="10" t="s">
        <v>30</v>
      </c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</row>
    <row r="22" spans="1:52" s="10" customFormat="1" ht="15.75" thickBot="1" x14ac:dyDescent="0.3">
      <c r="A22" s="20" t="s">
        <v>53</v>
      </c>
      <c r="B22" s="68" t="s">
        <v>54</v>
      </c>
      <c r="C22" s="69">
        <v>94</v>
      </c>
      <c r="D22" s="69">
        <v>36</v>
      </c>
      <c r="E22" s="69">
        <v>3</v>
      </c>
      <c r="F22" s="69">
        <v>3</v>
      </c>
      <c r="G22" s="69" t="s">
        <v>26</v>
      </c>
      <c r="H22" s="69" t="s">
        <v>26</v>
      </c>
      <c r="I22" s="69" t="s">
        <v>26</v>
      </c>
      <c r="J22" s="70">
        <f>SUM(C22:I22)</f>
        <v>136</v>
      </c>
      <c r="K22" s="69">
        <v>70</v>
      </c>
      <c r="L22" s="69">
        <v>28</v>
      </c>
      <c r="M22" s="69">
        <v>3</v>
      </c>
      <c r="N22" s="69">
        <v>1</v>
      </c>
      <c r="O22" s="69" t="s">
        <v>26</v>
      </c>
      <c r="P22" s="69" t="s">
        <v>26</v>
      </c>
      <c r="Q22" s="69" t="s">
        <v>26</v>
      </c>
      <c r="R22" s="70">
        <f t="shared" si="4"/>
        <v>102</v>
      </c>
      <c r="S22" s="49" t="s">
        <v>55</v>
      </c>
      <c r="T22" s="46" t="s">
        <v>55</v>
      </c>
      <c r="U22" t="s">
        <v>56</v>
      </c>
      <c r="V22" t="s">
        <v>57</v>
      </c>
      <c r="W22" s="60">
        <f t="shared" si="0"/>
        <v>97</v>
      </c>
      <c r="X22" s="60">
        <f t="shared" si="1"/>
        <v>39</v>
      </c>
      <c r="Y22" s="60">
        <f t="shared" si="2"/>
        <v>71</v>
      </c>
      <c r="Z22" s="60">
        <f t="shared" si="5"/>
        <v>31</v>
      </c>
      <c r="AA22" s="10" t="s">
        <v>30</v>
      </c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</row>
    <row r="23" spans="1:52" s="10" customFormat="1" ht="15.75" thickBot="1" x14ac:dyDescent="0.3">
      <c r="A23" s="87" t="s">
        <v>58</v>
      </c>
      <c r="B23" s="68" t="s">
        <v>25</v>
      </c>
      <c r="C23" s="69">
        <v>86</v>
      </c>
      <c r="D23" s="69">
        <v>49</v>
      </c>
      <c r="E23" s="69">
        <v>3</v>
      </c>
      <c r="F23" s="69">
        <v>3</v>
      </c>
      <c r="G23" s="69" t="s">
        <v>26</v>
      </c>
      <c r="H23" s="69" t="s">
        <v>26</v>
      </c>
      <c r="I23" s="69">
        <v>1</v>
      </c>
      <c r="J23" s="70">
        <f>SUM(C23:I23)</f>
        <v>142</v>
      </c>
      <c r="K23" s="69">
        <v>62</v>
      </c>
      <c r="L23" s="69">
        <v>43</v>
      </c>
      <c r="M23" s="69">
        <v>3</v>
      </c>
      <c r="N23" s="69">
        <v>3</v>
      </c>
      <c r="O23" s="69" t="s">
        <v>26</v>
      </c>
      <c r="P23" s="69" t="s">
        <v>26</v>
      </c>
      <c r="Q23" s="69">
        <v>1</v>
      </c>
      <c r="R23" s="70">
        <f t="shared" si="4"/>
        <v>112</v>
      </c>
      <c r="S23" s="46" t="s">
        <v>59</v>
      </c>
      <c r="T23" s="46" t="s">
        <v>59</v>
      </c>
      <c r="U23" t="s">
        <v>60</v>
      </c>
      <c r="V23" t="s">
        <v>61</v>
      </c>
      <c r="W23" s="60">
        <f t="shared" si="0"/>
        <v>89</v>
      </c>
      <c r="X23" s="60">
        <f t="shared" si="1"/>
        <v>53</v>
      </c>
      <c r="Y23" s="60">
        <f t="shared" si="2"/>
        <v>65</v>
      </c>
      <c r="Z23" s="60">
        <f t="shared" si="5"/>
        <v>47</v>
      </c>
      <c r="AA23" s="10" t="s">
        <v>30</v>
      </c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52" s="10" customFormat="1" ht="15.75" thickBot="1" x14ac:dyDescent="0.3">
      <c r="A24" s="88"/>
      <c r="B24" s="68" t="s">
        <v>31</v>
      </c>
      <c r="C24" s="69" t="s">
        <v>26</v>
      </c>
      <c r="D24" s="69">
        <v>12</v>
      </c>
      <c r="E24" s="69" t="s">
        <v>26</v>
      </c>
      <c r="F24" s="69" t="s">
        <v>26</v>
      </c>
      <c r="G24" s="69" t="s">
        <v>26</v>
      </c>
      <c r="H24" s="69" t="s">
        <v>26</v>
      </c>
      <c r="I24" s="69" t="s">
        <v>26</v>
      </c>
      <c r="J24" s="70">
        <f t="shared" si="3"/>
        <v>12</v>
      </c>
      <c r="K24" s="69">
        <v>5</v>
      </c>
      <c r="L24" s="69" t="s">
        <v>26</v>
      </c>
      <c r="M24" s="69" t="s">
        <v>26</v>
      </c>
      <c r="N24" s="69" t="s">
        <v>26</v>
      </c>
      <c r="O24" s="69" t="s">
        <v>26</v>
      </c>
      <c r="P24" s="69" t="s">
        <v>26</v>
      </c>
      <c r="Q24" s="69" t="s">
        <v>26</v>
      </c>
      <c r="R24" s="70">
        <f t="shared" si="4"/>
        <v>5</v>
      </c>
      <c r="S24" s="46" t="s">
        <v>59</v>
      </c>
      <c r="T24" s="46" t="s">
        <v>59</v>
      </c>
      <c r="U24" t="s">
        <v>62</v>
      </c>
      <c r="V24" t="s">
        <v>63</v>
      </c>
      <c r="W24" s="60">
        <f t="shared" si="0"/>
        <v>0</v>
      </c>
      <c r="X24" s="60">
        <f t="shared" si="1"/>
        <v>12</v>
      </c>
      <c r="Y24" s="60">
        <f t="shared" si="2"/>
        <v>5</v>
      </c>
      <c r="Z24" s="60">
        <f t="shared" si="5"/>
        <v>0</v>
      </c>
      <c r="AA24" s="10" t="s">
        <v>30</v>
      </c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</row>
    <row r="25" spans="1:52" s="10" customFormat="1" ht="15.75" thickBot="1" x14ac:dyDescent="0.3">
      <c r="A25" s="88"/>
      <c r="B25" s="68" t="s">
        <v>220</v>
      </c>
      <c r="C25" s="69">
        <v>13</v>
      </c>
      <c r="D25" s="69" t="s">
        <v>26</v>
      </c>
      <c r="E25" s="69" t="s">
        <v>26</v>
      </c>
      <c r="F25" s="69" t="s">
        <v>26</v>
      </c>
      <c r="G25" s="69" t="s">
        <v>26</v>
      </c>
      <c r="H25" s="69" t="s">
        <v>26</v>
      </c>
      <c r="I25" s="69" t="s">
        <v>26</v>
      </c>
      <c r="J25" s="70">
        <f t="shared" si="3"/>
        <v>13</v>
      </c>
      <c r="K25" s="69">
        <v>9</v>
      </c>
      <c r="L25" s="69" t="s">
        <v>26</v>
      </c>
      <c r="M25" s="69" t="s">
        <v>26</v>
      </c>
      <c r="N25" s="69" t="s">
        <v>26</v>
      </c>
      <c r="O25" s="69" t="s">
        <v>26</v>
      </c>
      <c r="P25" s="69" t="s">
        <v>26</v>
      </c>
      <c r="Q25" s="69" t="s">
        <v>26</v>
      </c>
      <c r="R25" s="70">
        <f t="shared" si="4"/>
        <v>9</v>
      </c>
      <c r="S25" s="43" t="s">
        <v>59</v>
      </c>
      <c r="T25" s="43" t="s">
        <v>59</v>
      </c>
      <c r="U25" s="44" t="s">
        <v>64</v>
      </c>
      <c r="V25" s="44" t="s">
        <v>65</v>
      </c>
      <c r="W25" s="60">
        <f t="shared" si="0"/>
        <v>13</v>
      </c>
      <c r="X25" s="60">
        <f t="shared" si="1"/>
        <v>0</v>
      </c>
      <c r="Y25" s="60">
        <f t="shared" si="2"/>
        <v>9</v>
      </c>
      <c r="Z25" s="60">
        <f t="shared" si="5"/>
        <v>0</v>
      </c>
      <c r="AA25" s="10" t="s">
        <v>30</v>
      </c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52" s="10" customFormat="1" ht="18" customHeight="1" thickBot="1" x14ac:dyDescent="0.3">
      <c r="A26" s="88"/>
      <c r="B26" s="68" t="s">
        <v>221</v>
      </c>
      <c r="C26" s="69" t="s">
        <v>26</v>
      </c>
      <c r="D26" s="69" t="s">
        <v>26</v>
      </c>
      <c r="E26" s="69" t="s">
        <v>26</v>
      </c>
      <c r="F26" s="69">
        <v>23</v>
      </c>
      <c r="G26" s="69" t="s">
        <v>26</v>
      </c>
      <c r="H26" s="69">
        <v>5</v>
      </c>
      <c r="I26" s="69">
        <v>14</v>
      </c>
      <c r="J26" s="70">
        <f t="shared" si="3"/>
        <v>42</v>
      </c>
      <c r="K26" s="69" t="s">
        <v>26</v>
      </c>
      <c r="L26" s="69" t="s">
        <v>26</v>
      </c>
      <c r="M26" s="69" t="s">
        <v>26</v>
      </c>
      <c r="N26" s="69">
        <v>23</v>
      </c>
      <c r="O26" s="69" t="s">
        <v>26</v>
      </c>
      <c r="P26" s="69">
        <v>2</v>
      </c>
      <c r="Q26" s="69">
        <v>14</v>
      </c>
      <c r="R26" s="70">
        <f t="shared" si="4"/>
        <v>39</v>
      </c>
      <c r="S26" s="43" t="s">
        <v>59</v>
      </c>
      <c r="T26" s="43" t="s">
        <v>59</v>
      </c>
      <c r="U26" s="44" t="s">
        <v>66</v>
      </c>
      <c r="V26" s="44" t="s">
        <v>67</v>
      </c>
      <c r="W26" s="60">
        <f t="shared" si="0"/>
        <v>28</v>
      </c>
      <c r="X26" s="60">
        <f t="shared" si="1"/>
        <v>14</v>
      </c>
      <c r="Y26" s="60">
        <f t="shared" si="2"/>
        <v>25</v>
      </c>
      <c r="Z26" s="60">
        <f t="shared" si="5"/>
        <v>14</v>
      </c>
      <c r="AA26" s="10" t="s">
        <v>30</v>
      </c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</row>
    <row r="27" spans="1:52" customFormat="1" ht="18" customHeight="1" thickBot="1" x14ac:dyDescent="0.3">
      <c r="A27" s="88"/>
      <c r="B27" s="68" t="s">
        <v>222</v>
      </c>
      <c r="C27" s="69">
        <v>8</v>
      </c>
      <c r="D27" s="69" t="s">
        <v>26</v>
      </c>
      <c r="E27" s="69" t="s">
        <v>26</v>
      </c>
      <c r="F27" s="69" t="s">
        <v>26</v>
      </c>
      <c r="G27" s="69" t="s">
        <v>26</v>
      </c>
      <c r="H27" s="69" t="s">
        <v>26</v>
      </c>
      <c r="I27" s="69" t="s">
        <v>26</v>
      </c>
      <c r="J27" s="70">
        <f t="shared" si="3"/>
        <v>8</v>
      </c>
      <c r="K27" s="69">
        <v>5</v>
      </c>
      <c r="L27" s="69" t="s">
        <v>26</v>
      </c>
      <c r="M27" s="69" t="s">
        <v>26</v>
      </c>
      <c r="N27" s="69" t="s">
        <v>26</v>
      </c>
      <c r="O27" s="69" t="s">
        <v>26</v>
      </c>
      <c r="P27" s="69" t="s">
        <v>26</v>
      </c>
      <c r="Q27" s="69" t="s">
        <v>26</v>
      </c>
      <c r="R27" s="70">
        <f t="shared" si="4"/>
        <v>5</v>
      </c>
      <c r="S27" s="43" t="s">
        <v>59</v>
      </c>
      <c r="T27" s="43" t="s">
        <v>59</v>
      </c>
      <c r="U27" s="44" t="s">
        <v>68</v>
      </c>
      <c r="V27" s="44" t="s">
        <v>69</v>
      </c>
      <c r="W27" s="60">
        <f t="shared" si="0"/>
        <v>8</v>
      </c>
      <c r="X27" s="60">
        <f t="shared" si="1"/>
        <v>0</v>
      </c>
      <c r="Y27" s="60">
        <f t="shared" si="2"/>
        <v>5</v>
      </c>
      <c r="Z27" s="60">
        <f t="shared" si="5"/>
        <v>0</v>
      </c>
      <c r="AA27" s="10" t="s">
        <v>30</v>
      </c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1:52" s="10" customFormat="1" ht="13.5" customHeight="1" thickBot="1" x14ac:dyDescent="0.3">
      <c r="A28" s="87" t="s">
        <v>70</v>
      </c>
      <c r="B28" s="68" t="s">
        <v>25</v>
      </c>
      <c r="C28" s="69" t="s">
        <v>26</v>
      </c>
      <c r="D28" s="69" t="s">
        <v>26</v>
      </c>
      <c r="E28" s="69">
        <v>4</v>
      </c>
      <c r="F28" s="69">
        <v>23</v>
      </c>
      <c r="G28" s="69">
        <v>1</v>
      </c>
      <c r="H28" s="69">
        <v>10</v>
      </c>
      <c r="I28" s="69" t="s">
        <v>26</v>
      </c>
      <c r="J28" s="70">
        <f t="shared" si="3"/>
        <v>38</v>
      </c>
      <c r="K28" s="69" t="s">
        <v>26</v>
      </c>
      <c r="L28" s="69" t="s">
        <v>26</v>
      </c>
      <c r="M28" s="69">
        <v>2</v>
      </c>
      <c r="N28" s="69">
        <v>19</v>
      </c>
      <c r="O28" s="69">
        <v>1</v>
      </c>
      <c r="P28" s="69">
        <v>31</v>
      </c>
      <c r="Q28" s="69" t="s">
        <v>26</v>
      </c>
      <c r="R28" s="70">
        <f t="shared" si="4"/>
        <v>53</v>
      </c>
      <c r="S28" s="46" t="s">
        <v>59</v>
      </c>
      <c r="T28" s="46" t="s">
        <v>71</v>
      </c>
      <c r="U28" t="s">
        <v>72</v>
      </c>
      <c r="V28" t="s">
        <v>73</v>
      </c>
      <c r="W28" s="60">
        <f t="shared" si="0"/>
        <v>34</v>
      </c>
      <c r="X28" s="60">
        <f t="shared" si="1"/>
        <v>4</v>
      </c>
      <c r="Y28" s="60">
        <f t="shared" si="2"/>
        <v>51</v>
      </c>
      <c r="Z28" s="60">
        <f t="shared" si="5"/>
        <v>2</v>
      </c>
      <c r="AA28" s="10" t="s">
        <v>30</v>
      </c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</row>
    <row r="29" spans="1:52" s="10" customFormat="1" ht="15.75" thickBot="1" x14ac:dyDescent="0.3">
      <c r="A29" s="88"/>
      <c r="B29" s="68" t="s">
        <v>31</v>
      </c>
      <c r="C29" s="69">
        <v>13</v>
      </c>
      <c r="D29" s="69">
        <v>2</v>
      </c>
      <c r="E29" s="69" t="s">
        <v>26</v>
      </c>
      <c r="F29" s="69" t="s">
        <v>26</v>
      </c>
      <c r="G29" s="69" t="s">
        <v>26</v>
      </c>
      <c r="H29" s="69" t="s">
        <v>26</v>
      </c>
      <c r="I29" s="69" t="s">
        <v>26</v>
      </c>
      <c r="J29" s="70">
        <f t="shared" si="3"/>
        <v>15</v>
      </c>
      <c r="K29" s="69">
        <v>9</v>
      </c>
      <c r="L29" s="69">
        <v>2</v>
      </c>
      <c r="M29" s="69" t="s">
        <v>26</v>
      </c>
      <c r="N29" s="69" t="s">
        <v>26</v>
      </c>
      <c r="O29" s="69" t="s">
        <v>26</v>
      </c>
      <c r="P29" s="69" t="s">
        <v>26</v>
      </c>
      <c r="Q29" s="69" t="s">
        <v>26</v>
      </c>
      <c r="R29" s="70">
        <f t="shared" si="4"/>
        <v>11</v>
      </c>
      <c r="S29" s="43" t="s">
        <v>59</v>
      </c>
      <c r="T29" s="43" t="s">
        <v>71</v>
      </c>
      <c r="U29" s="44" t="s">
        <v>74</v>
      </c>
      <c r="V29" s="44" t="s">
        <v>75</v>
      </c>
      <c r="W29" s="60">
        <f t="shared" si="0"/>
        <v>13</v>
      </c>
      <c r="X29" s="60">
        <f t="shared" si="1"/>
        <v>2</v>
      </c>
      <c r="Y29" s="60">
        <f t="shared" si="2"/>
        <v>9</v>
      </c>
      <c r="Z29" s="60">
        <f t="shared" si="5"/>
        <v>2</v>
      </c>
      <c r="AA29" s="10" t="s">
        <v>30</v>
      </c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</row>
    <row r="30" spans="1:52" s="10" customFormat="1" ht="15.75" thickBot="1" x14ac:dyDescent="0.3">
      <c r="A30" s="88"/>
      <c r="B30" s="68" t="s">
        <v>220</v>
      </c>
      <c r="C30" s="69">
        <v>14</v>
      </c>
      <c r="D30" s="69">
        <v>8</v>
      </c>
      <c r="E30" s="69" t="s">
        <v>26</v>
      </c>
      <c r="F30" s="69" t="s">
        <v>26</v>
      </c>
      <c r="G30" s="69" t="s">
        <v>26</v>
      </c>
      <c r="H30" s="69" t="s">
        <v>26</v>
      </c>
      <c r="I30" s="69" t="s">
        <v>26</v>
      </c>
      <c r="J30" s="70">
        <f t="shared" si="3"/>
        <v>22</v>
      </c>
      <c r="K30" s="69">
        <v>10</v>
      </c>
      <c r="L30" s="69">
        <v>8</v>
      </c>
      <c r="M30" s="69" t="s">
        <v>26</v>
      </c>
      <c r="N30" s="69" t="s">
        <v>26</v>
      </c>
      <c r="O30" s="69" t="s">
        <v>26</v>
      </c>
      <c r="P30" s="69" t="s">
        <v>26</v>
      </c>
      <c r="Q30" s="69" t="s">
        <v>26</v>
      </c>
      <c r="R30" s="70">
        <f t="shared" si="4"/>
        <v>18</v>
      </c>
      <c r="S30" s="46" t="s">
        <v>59</v>
      </c>
      <c r="T30" s="46" t="s">
        <v>71</v>
      </c>
      <c r="U30" t="s">
        <v>76</v>
      </c>
      <c r="V30" t="s">
        <v>77</v>
      </c>
      <c r="W30" s="60">
        <f t="shared" si="0"/>
        <v>14</v>
      </c>
      <c r="X30" s="60">
        <f t="shared" si="1"/>
        <v>8</v>
      </c>
      <c r="Y30" s="60">
        <f t="shared" si="2"/>
        <v>10</v>
      </c>
      <c r="Z30" s="60">
        <f t="shared" si="5"/>
        <v>8</v>
      </c>
      <c r="AA30" s="10" t="s">
        <v>30</v>
      </c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</row>
    <row r="31" spans="1:52" s="10" customFormat="1" ht="15.75" thickBot="1" x14ac:dyDescent="0.3">
      <c r="A31" s="87" t="s">
        <v>78</v>
      </c>
      <c r="B31" s="68" t="s">
        <v>25</v>
      </c>
      <c r="C31" s="69" t="s">
        <v>26</v>
      </c>
      <c r="D31" s="69" t="s">
        <v>26</v>
      </c>
      <c r="E31" s="69">
        <v>1</v>
      </c>
      <c r="F31" s="69">
        <v>11</v>
      </c>
      <c r="G31" s="69" t="s">
        <v>26</v>
      </c>
      <c r="H31" s="69">
        <v>15</v>
      </c>
      <c r="I31" s="69" t="s">
        <v>26</v>
      </c>
      <c r="J31" s="70">
        <f t="shared" si="3"/>
        <v>27</v>
      </c>
      <c r="K31" s="69" t="s">
        <v>26</v>
      </c>
      <c r="L31" s="69" t="s">
        <v>26</v>
      </c>
      <c r="M31" s="69">
        <v>1</v>
      </c>
      <c r="N31" s="69">
        <v>7</v>
      </c>
      <c r="O31" s="69" t="s">
        <v>26</v>
      </c>
      <c r="P31" s="69">
        <v>7</v>
      </c>
      <c r="Q31" s="69" t="s">
        <v>26</v>
      </c>
      <c r="R31" s="70">
        <f t="shared" si="4"/>
        <v>15</v>
      </c>
      <c r="S31" s="43" t="s">
        <v>59</v>
      </c>
      <c r="T31" s="43" t="s">
        <v>79</v>
      </c>
      <c r="U31" s="44" t="s">
        <v>80</v>
      </c>
      <c r="V31" s="44" t="s">
        <v>81</v>
      </c>
      <c r="W31" s="60">
        <f t="shared" si="0"/>
        <v>26</v>
      </c>
      <c r="X31" s="60">
        <f t="shared" si="1"/>
        <v>1</v>
      </c>
      <c r="Y31" s="60">
        <f t="shared" si="2"/>
        <v>14</v>
      </c>
      <c r="Z31" s="60">
        <f t="shared" si="5"/>
        <v>1</v>
      </c>
      <c r="AA31" s="10" t="s">
        <v>30</v>
      </c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</row>
    <row r="32" spans="1:52" s="10" customFormat="1" ht="15.75" thickBot="1" x14ac:dyDescent="0.3">
      <c r="A32" s="88"/>
      <c r="B32" s="68" t="s">
        <v>31</v>
      </c>
      <c r="C32" s="69" t="s">
        <v>26</v>
      </c>
      <c r="D32" s="69">
        <v>43</v>
      </c>
      <c r="E32" s="69" t="s">
        <v>26</v>
      </c>
      <c r="F32" s="69" t="s">
        <v>26</v>
      </c>
      <c r="G32" s="69" t="s">
        <v>26</v>
      </c>
      <c r="H32" s="69" t="s">
        <v>26</v>
      </c>
      <c r="I32" s="69">
        <v>2</v>
      </c>
      <c r="J32" s="70">
        <f t="shared" si="3"/>
        <v>45</v>
      </c>
      <c r="K32" s="69" t="s">
        <v>26</v>
      </c>
      <c r="L32" s="69">
        <v>43</v>
      </c>
      <c r="M32" s="69" t="s">
        <v>26</v>
      </c>
      <c r="N32" s="69" t="s">
        <v>26</v>
      </c>
      <c r="O32" s="69" t="s">
        <v>26</v>
      </c>
      <c r="P32" s="69" t="s">
        <v>26</v>
      </c>
      <c r="Q32" s="69">
        <v>2</v>
      </c>
      <c r="R32" s="70">
        <f t="shared" si="4"/>
        <v>45</v>
      </c>
      <c r="S32" s="46" t="s">
        <v>59</v>
      </c>
      <c r="T32" s="46" t="s">
        <v>79</v>
      </c>
      <c r="U32" t="s">
        <v>82</v>
      </c>
      <c r="V32" t="s">
        <v>83</v>
      </c>
      <c r="W32" s="60">
        <f t="shared" si="0"/>
        <v>0</v>
      </c>
      <c r="X32" s="60">
        <f t="shared" si="1"/>
        <v>45</v>
      </c>
      <c r="Y32" s="60">
        <f t="shared" si="2"/>
        <v>0</v>
      </c>
      <c r="Z32" s="60">
        <f t="shared" si="5"/>
        <v>45</v>
      </c>
      <c r="AA32" s="10" t="s">
        <v>30</v>
      </c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</row>
    <row r="33" spans="1:52" s="10" customFormat="1" ht="15.75" thickBot="1" x14ac:dyDescent="0.3">
      <c r="A33" s="88"/>
      <c r="B33" s="68" t="s">
        <v>220</v>
      </c>
      <c r="C33" s="69">
        <v>3</v>
      </c>
      <c r="D33" s="69">
        <v>24</v>
      </c>
      <c r="E33" s="69" t="s">
        <v>26</v>
      </c>
      <c r="F33" s="69" t="s">
        <v>26</v>
      </c>
      <c r="G33" s="69" t="s">
        <v>26</v>
      </c>
      <c r="H33" s="69" t="s">
        <v>26</v>
      </c>
      <c r="I33" s="69" t="s">
        <v>26</v>
      </c>
      <c r="J33" s="70">
        <f t="shared" si="3"/>
        <v>27</v>
      </c>
      <c r="K33" s="69">
        <v>2</v>
      </c>
      <c r="L33" s="69">
        <v>24</v>
      </c>
      <c r="M33" s="69" t="s">
        <v>26</v>
      </c>
      <c r="N33" s="69" t="s">
        <v>26</v>
      </c>
      <c r="O33" s="69" t="s">
        <v>26</v>
      </c>
      <c r="P33" s="69" t="s">
        <v>26</v>
      </c>
      <c r="Q33" s="69" t="s">
        <v>26</v>
      </c>
      <c r="R33" s="70">
        <f t="shared" si="4"/>
        <v>26</v>
      </c>
      <c r="S33" s="48" t="s">
        <v>59</v>
      </c>
      <c r="T33" s="43" t="s">
        <v>79</v>
      </c>
      <c r="U33" s="44" t="s">
        <v>84</v>
      </c>
      <c r="V33" s="44" t="s">
        <v>85</v>
      </c>
      <c r="W33" s="60">
        <f t="shared" si="0"/>
        <v>3</v>
      </c>
      <c r="X33" s="60">
        <f t="shared" si="1"/>
        <v>24</v>
      </c>
      <c r="Y33" s="60">
        <f t="shared" si="2"/>
        <v>2</v>
      </c>
      <c r="Z33" s="60">
        <f t="shared" si="5"/>
        <v>24</v>
      </c>
      <c r="AA33" s="10" t="s">
        <v>30</v>
      </c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</row>
    <row r="34" spans="1:52" s="10" customFormat="1" ht="15.75" thickBot="1" x14ac:dyDescent="0.3">
      <c r="A34" s="87" t="s">
        <v>86</v>
      </c>
      <c r="B34" s="68" t="s">
        <v>25</v>
      </c>
      <c r="C34" s="69" t="s">
        <v>26</v>
      </c>
      <c r="D34" s="69" t="s">
        <v>26</v>
      </c>
      <c r="E34" s="69">
        <v>3</v>
      </c>
      <c r="F34" s="69">
        <v>40</v>
      </c>
      <c r="G34" s="69">
        <v>1</v>
      </c>
      <c r="H34" s="69">
        <v>33</v>
      </c>
      <c r="I34" s="69" t="s">
        <v>26</v>
      </c>
      <c r="J34" s="70">
        <f t="shared" si="3"/>
        <v>77</v>
      </c>
      <c r="K34" s="69" t="s">
        <v>26</v>
      </c>
      <c r="L34" s="69" t="s">
        <v>26</v>
      </c>
      <c r="M34" s="69" t="s">
        <v>26</v>
      </c>
      <c r="N34" s="69">
        <v>38</v>
      </c>
      <c r="O34" s="69">
        <v>1</v>
      </c>
      <c r="P34" s="69">
        <v>16</v>
      </c>
      <c r="Q34" s="69" t="s">
        <v>26</v>
      </c>
      <c r="R34" s="70">
        <f t="shared" si="4"/>
        <v>55</v>
      </c>
      <c r="S34" s="46" t="s">
        <v>87</v>
      </c>
      <c r="T34" s="46" t="s">
        <v>88</v>
      </c>
      <c r="U34" t="s">
        <v>89</v>
      </c>
      <c r="V34" t="s">
        <v>90</v>
      </c>
      <c r="W34" s="60">
        <f t="shared" si="0"/>
        <v>74</v>
      </c>
      <c r="X34" s="60">
        <f t="shared" si="1"/>
        <v>3</v>
      </c>
      <c r="Y34" s="60">
        <f t="shared" si="2"/>
        <v>55</v>
      </c>
      <c r="Z34" s="60">
        <f t="shared" si="5"/>
        <v>0</v>
      </c>
      <c r="AA34" s="10" t="s">
        <v>30</v>
      </c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</row>
    <row r="35" spans="1:52" s="10" customFormat="1" ht="15.75" thickBot="1" x14ac:dyDescent="0.3">
      <c r="A35" s="88"/>
      <c r="B35" s="68" t="s">
        <v>31</v>
      </c>
      <c r="C35" s="69">
        <v>13</v>
      </c>
      <c r="D35" s="69">
        <v>26</v>
      </c>
      <c r="E35" s="69" t="s">
        <v>26</v>
      </c>
      <c r="F35" s="69" t="s">
        <v>26</v>
      </c>
      <c r="G35" s="69" t="s">
        <v>26</v>
      </c>
      <c r="H35" s="69" t="s">
        <v>26</v>
      </c>
      <c r="I35" s="69" t="s">
        <v>26</v>
      </c>
      <c r="J35" s="70">
        <f t="shared" si="3"/>
        <v>39</v>
      </c>
      <c r="K35" s="69">
        <v>16</v>
      </c>
      <c r="L35" s="69">
        <v>22</v>
      </c>
      <c r="M35" s="69" t="s">
        <v>26</v>
      </c>
      <c r="N35" s="69" t="s">
        <v>26</v>
      </c>
      <c r="O35" s="69" t="s">
        <v>26</v>
      </c>
      <c r="P35" s="69" t="s">
        <v>26</v>
      </c>
      <c r="Q35" s="69" t="s">
        <v>26</v>
      </c>
      <c r="R35" s="70">
        <f t="shared" si="4"/>
        <v>38</v>
      </c>
      <c r="S35" s="48" t="s">
        <v>87</v>
      </c>
      <c r="T35" s="43" t="s">
        <v>88</v>
      </c>
      <c r="U35" s="44" t="s">
        <v>91</v>
      </c>
      <c r="V35" s="44" t="s">
        <v>92</v>
      </c>
      <c r="W35" s="60">
        <f t="shared" si="0"/>
        <v>13</v>
      </c>
      <c r="X35" s="60">
        <f t="shared" si="1"/>
        <v>26</v>
      </c>
      <c r="Y35" s="60">
        <f t="shared" si="2"/>
        <v>16</v>
      </c>
      <c r="Z35" s="60">
        <f t="shared" si="5"/>
        <v>22</v>
      </c>
      <c r="AA35" s="10" t="s">
        <v>30</v>
      </c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</row>
    <row r="36" spans="1:52" s="10" customFormat="1" ht="13.5" customHeight="1" thickBot="1" x14ac:dyDescent="0.3">
      <c r="A36" s="87" t="s">
        <v>93</v>
      </c>
      <c r="B36" s="68" t="s">
        <v>25</v>
      </c>
      <c r="C36" s="69">
        <v>20</v>
      </c>
      <c r="D36" s="69">
        <v>5</v>
      </c>
      <c r="E36" s="69" t="s">
        <v>26</v>
      </c>
      <c r="F36" s="69">
        <v>66</v>
      </c>
      <c r="G36" s="69" t="s">
        <v>26</v>
      </c>
      <c r="H36" s="69">
        <v>18</v>
      </c>
      <c r="I36" s="69" t="s">
        <v>26</v>
      </c>
      <c r="J36" s="70">
        <f t="shared" si="3"/>
        <v>109</v>
      </c>
      <c r="K36" s="69">
        <v>3</v>
      </c>
      <c r="L36" s="69">
        <v>5</v>
      </c>
      <c r="M36" s="69" t="s">
        <v>26</v>
      </c>
      <c r="N36" s="69">
        <v>64</v>
      </c>
      <c r="O36" s="69" t="s">
        <v>26</v>
      </c>
      <c r="P36" s="69">
        <v>6</v>
      </c>
      <c r="Q36" s="69" t="s">
        <v>26</v>
      </c>
      <c r="R36" s="70">
        <f t="shared" si="4"/>
        <v>78</v>
      </c>
      <c r="S36" s="46" t="s">
        <v>94</v>
      </c>
      <c r="T36" s="46" t="s">
        <v>94</v>
      </c>
      <c r="U36" t="s">
        <v>95</v>
      </c>
      <c r="V36" t="s">
        <v>96</v>
      </c>
      <c r="W36" s="60">
        <f t="shared" si="0"/>
        <v>104</v>
      </c>
      <c r="X36" s="60">
        <f t="shared" si="1"/>
        <v>5</v>
      </c>
      <c r="Y36" s="60">
        <f t="shared" si="2"/>
        <v>73</v>
      </c>
      <c r="Z36" s="60">
        <f t="shared" si="5"/>
        <v>5</v>
      </c>
      <c r="AA36" s="10" t="s">
        <v>30</v>
      </c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</row>
    <row r="37" spans="1:52" s="10" customFormat="1" ht="15.75" thickBot="1" x14ac:dyDescent="0.3">
      <c r="A37" s="88"/>
      <c r="B37" s="68" t="s">
        <v>31</v>
      </c>
      <c r="C37" s="69">
        <v>11</v>
      </c>
      <c r="D37" s="69">
        <v>6</v>
      </c>
      <c r="E37" s="69" t="s">
        <v>26</v>
      </c>
      <c r="F37" s="69">
        <v>70</v>
      </c>
      <c r="G37" s="69">
        <v>3</v>
      </c>
      <c r="H37" s="69">
        <v>18</v>
      </c>
      <c r="I37" s="69">
        <v>44</v>
      </c>
      <c r="J37" s="70">
        <f t="shared" si="3"/>
        <v>152</v>
      </c>
      <c r="K37" s="69">
        <v>14</v>
      </c>
      <c r="L37" s="69">
        <v>6</v>
      </c>
      <c r="M37" s="69" t="s">
        <v>26</v>
      </c>
      <c r="N37" s="69">
        <v>67</v>
      </c>
      <c r="O37" s="69">
        <v>4</v>
      </c>
      <c r="P37" s="69">
        <v>31</v>
      </c>
      <c r="Q37" s="69">
        <v>44</v>
      </c>
      <c r="R37" s="70">
        <f t="shared" si="4"/>
        <v>166</v>
      </c>
      <c r="S37" s="43" t="s">
        <v>94</v>
      </c>
      <c r="T37" s="43" t="s">
        <v>94</v>
      </c>
      <c r="U37" s="57" t="s">
        <v>97</v>
      </c>
      <c r="V37" s="44" t="s">
        <v>98</v>
      </c>
      <c r="W37" s="60">
        <f t="shared" si="0"/>
        <v>102</v>
      </c>
      <c r="X37" s="60">
        <f t="shared" si="1"/>
        <v>50</v>
      </c>
      <c r="Y37" s="60">
        <f t="shared" si="2"/>
        <v>116</v>
      </c>
      <c r="Z37" s="60">
        <f t="shared" si="5"/>
        <v>50</v>
      </c>
      <c r="AA37" s="10" t="s">
        <v>30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</row>
    <row r="38" spans="1:52" s="10" customFormat="1" ht="15.75" thickBot="1" x14ac:dyDescent="0.3">
      <c r="A38" s="66" t="s">
        <v>99</v>
      </c>
      <c r="B38" s="68" t="s">
        <v>223</v>
      </c>
      <c r="C38" s="69" t="s">
        <v>26</v>
      </c>
      <c r="D38" s="69">
        <v>6</v>
      </c>
      <c r="E38" s="69" t="s">
        <v>26</v>
      </c>
      <c r="F38" s="69">
        <v>42</v>
      </c>
      <c r="G38" s="69">
        <v>3</v>
      </c>
      <c r="H38" s="69">
        <v>27</v>
      </c>
      <c r="I38" s="69">
        <v>14</v>
      </c>
      <c r="J38" s="70">
        <f t="shared" si="3"/>
        <v>92</v>
      </c>
      <c r="K38" s="69" t="s">
        <v>26</v>
      </c>
      <c r="L38" s="69">
        <v>3</v>
      </c>
      <c r="M38" s="69" t="s">
        <v>26</v>
      </c>
      <c r="N38" s="69">
        <v>42</v>
      </c>
      <c r="O38" s="69">
        <v>3</v>
      </c>
      <c r="P38" s="69">
        <v>29</v>
      </c>
      <c r="Q38" s="69">
        <v>13</v>
      </c>
      <c r="R38" s="70">
        <f t="shared" si="4"/>
        <v>90</v>
      </c>
      <c r="S38" s="46" t="s">
        <v>94</v>
      </c>
      <c r="T38" s="46" t="s">
        <v>100</v>
      </c>
      <c r="U38" t="s">
        <v>101</v>
      </c>
      <c r="V38" t="s">
        <v>102</v>
      </c>
      <c r="W38" s="60">
        <f t="shared" si="0"/>
        <v>72</v>
      </c>
      <c r="X38" s="60">
        <f t="shared" si="1"/>
        <v>20</v>
      </c>
      <c r="Y38" s="60">
        <f t="shared" si="2"/>
        <v>74</v>
      </c>
      <c r="Z38" s="60">
        <f t="shared" si="5"/>
        <v>16</v>
      </c>
      <c r="AA38" s="10" t="s">
        <v>30</v>
      </c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39" spans="1:52" s="10" customFormat="1" ht="13.5" customHeight="1" thickBot="1" x14ac:dyDescent="0.3">
      <c r="A39" s="87" t="s">
        <v>103</v>
      </c>
      <c r="B39" s="68" t="s">
        <v>25</v>
      </c>
      <c r="C39" s="69">
        <v>4</v>
      </c>
      <c r="D39" s="69" t="s">
        <v>26</v>
      </c>
      <c r="E39" s="69" t="s">
        <v>26</v>
      </c>
      <c r="F39" s="69">
        <v>23</v>
      </c>
      <c r="G39" s="69" t="s">
        <v>26</v>
      </c>
      <c r="H39" s="69">
        <v>5</v>
      </c>
      <c r="I39" s="69" t="s">
        <v>26</v>
      </c>
      <c r="J39" s="70">
        <f t="shared" si="3"/>
        <v>32</v>
      </c>
      <c r="K39" s="69">
        <v>1</v>
      </c>
      <c r="L39" s="69" t="s">
        <v>26</v>
      </c>
      <c r="M39" s="69" t="s">
        <v>26</v>
      </c>
      <c r="N39" s="69">
        <v>23</v>
      </c>
      <c r="O39" s="69" t="s">
        <v>26</v>
      </c>
      <c r="P39" s="69">
        <v>3</v>
      </c>
      <c r="Q39" s="69" t="s">
        <v>26</v>
      </c>
      <c r="R39" s="70">
        <f t="shared" si="4"/>
        <v>27</v>
      </c>
      <c r="S39" s="46" t="s">
        <v>94</v>
      </c>
      <c r="T39" s="46" t="s">
        <v>104</v>
      </c>
      <c r="U39" t="s">
        <v>105</v>
      </c>
      <c r="V39" t="s">
        <v>106</v>
      </c>
      <c r="W39" s="60">
        <f t="shared" si="0"/>
        <v>32</v>
      </c>
      <c r="X39" s="60">
        <f t="shared" si="1"/>
        <v>0</v>
      </c>
      <c r="Y39" s="60">
        <f t="shared" si="2"/>
        <v>27</v>
      </c>
      <c r="Z39" s="60">
        <f t="shared" si="5"/>
        <v>0</v>
      </c>
      <c r="AA39" s="10" t="s">
        <v>30</v>
      </c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</row>
    <row r="40" spans="1:52" s="10" customFormat="1" ht="15.75" thickBot="1" x14ac:dyDescent="0.3">
      <c r="A40" s="88"/>
      <c r="B40" s="68" t="s">
        <v>31</v>
      </c>
      <c r="C40" s="69">
        <v>3</v>
      </c>
      <c r="D40" s="69" t="s">
        <v>26</v>
      </c>
      <c r="E40" s="69" t="s">
        <v>26</v>
      </c>
      <c r="F40" s="69">
        <v>26</v>
      </c>
      <c r="G40" s="69" t="s">
        <v>26</v>
      </c>
      <c r="H40" s="69">
        <v>7</v>
      </c>
      <c r="I40" s="69" t="s">
        <v>26</v>
      </c>
      <c r="J40" s="70">
        <f t="shared" si="3"/>
        <v>36</v>
      </c>
      <c r="K40" s="69">
        <v>2</v>
      </c>
      <c r="L40" s="69" t="s">
        <v>26</v>
      </c>
      <c r="M40" s="69" t="s">
        <v>26</v>
      </c>
      <c r="N40" s="69">
        <v>29</v>
      </c>
      <c r="O40" s="69" t="s">
        <v>26</v>
      </c>
      <c r="P40" s="69">
        <v>8</v>
      </c>
      <c r="Q40" s="69" t="s">
        <v>26</v>
      </c>
      <c r="R40" s="70">
        <f t="shared" si="4"/>
        <v>39</v>
      </c>
      <c r="S40" s="48" t="s">
        <v>94</v>
      </c>
      <c r="T40" s="43" t="s">
        <v>104</v>
      </c>
      <c r="U40" s="44" t="s">
        <v>107</v>
      </c>
      <c r="V40" s="44" t="s">
        <v>108</v>
      </c>
      <c r="W40" s="60">
        <f t="shared" si="0"/>
        <v>36</v>
      </c>
      <c r="X40" s="60">
        <f t="shared" si="1"/>
        <v>0</v>
      </c>
      <c r="Y40" s="60">
        <f t="shared" si="2"/>
        <v>39</v>
      </c>
      <c r="Z40" s="60">
        <f t="shared" si="5"/>
        <v>0</v>
      </c>
      <c r="AA40" s="10" t="s">
        <v>30</v>
      </c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</row>
    <row r="41" spans="1:52" s="10" customFormat="1" ht="13.5" customHeight="1" thickBot="1" x14ac:dyDescent="0.3">
      <c r="A41" s="87" t="s">
        <v>109</v>
      </c>
      <c r="B41" s="68" t="s">
        <v>25</v>
      </c>
      <c r="C41" s="69">
        <v>7</v>
      </c>
      <c r="D41" s="69">
        <v>2</v>
      </c>
      <c r="E41" s="69" t="s">
        <v>26</v>
      </c>
      <c r="F41" s="69">
        <v>10</v>
      </c>
      <c r="G41" s="69">
        <v>4</v>
      </c>
      <c r="H41" s="69">
        <v>21</v>
      </c>
      <c r="I41" s="69" t="s">
        <v>26</v>
      </c>
      <c r="J41" s="70">
        <f t="shared" si="3"/>
        <v>44</v>
      </c>
      <c r="K41" s="69">
        <v>5</v>
      </c>
      <c r="L41" s="69">
        <v>4</v>
      </c>
      <c r="M41" s="69" t="s">
        <v>26</v>
      </c>
      <c r="N41" s="69">
        <v>12</v>
      </c>
      <c r="O41" s="69">
        <v>4</v>
      </c>
      <c r="P41" s="69">
        <v>9</v>
      </c>
      <c r="Q41" s="69">
        <v>1</v>
      </c>
      <c r="R41" s="70">
        <f t="shared" si="4"/>
        <v>35</v>
      </c>
      <c r="S41" s="46" t="s">
        <v>110</v>
      </c>
      <c r="T41" s="46" t="s">
        <v>110</v>
      </c>
      <c r="U41" t="s">
        <v>111</v>
      </c>
      <c r="V41" t="s">
        <v>112</v>
      </c>
      <c r="W41" s="60">
        <f t="shared" si="0"/>
        <v>42</v>
      </c>
      <c r="X41" s="60">
        <f t="shared" si="1"/>
        <v>2</v>
      </c>
      <c r="Y41" s="60">
        <f t="shared" si="2"/>
        <v>30</v>
      </c>
      <c r="Z41" s="60">
        <f t="shared" si="5"/>
        <v>5</v>
      </c>
      <c r="AA41" s="10" t="s">
        <v>30</v>
      </c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</row>
    <row r="42" spans="1:52" s="10" customFormat="1" ht="15" x14ac:dyDescent="0.25">
      <c r="A42" s="88"/>
      <c r="B42" s="68" t="s">
        <v>31</v>
      </c>
      <c r="C42" s="71">
        <v>3</v>
      </c>
      <c r="D42" s="71">
        <v>6</v>
      </c>
      <c r="E42" s="71">
        <v>2</v>
      </c>
      <c r="F42" s="71">
        <v>12</v>
      </c>
      <c r="G42" s="71">
        <v>1</v>
      </c>
      <c r="H42" s="71">
        <v>17</v>
      </c>
      <c r="I42" s="71">
        <v>17</v>
      </c>
      <c r="J42" s="70">
        <f t="shared" si="3"/>
        <v>58</v>
      </c>
      <c r="K42" s="71">
        <v>1</v>
      </c>
      <c r="L42" s="71">
        <v>9</v>
      </c>
      <c r="M42" s="71">
        <v>2</v>
      </c>
      <c r="N42" s="71">
        <v>13</v>
      </c>
      <c r="O42" s="71">
        <v>1</v>
      </c>
      <c r="P42" s="71">
        <v>5</v>
      </c>
      <c r="Q42" s="71">
        <v>24</v>
      </c>
      <c r="R42" s="70">
        <f t="shared" si="4"/>
        <v>55</v>
      </c>
      <c r="S42" s="43" t="s">
        <v>110</v>
      </c>
      <c r="T42" s="43" t="s">
        <v>110</v>
      </c>
      <c r="U42" s="44" t="s">
        <v>113</v>
      </c>
      <c r="V42" s="44" t="s">
        <v>114</v>
      </c>
      <c r="W42" s="60">
        <f t="shared" si="0"/>
        <v>33</v>
      </c>
      <c r="X42" s="60">
        <f t="shared" si="1"/>
        <v>25</v>
      </c>
      <c r="Y42" s="60">
        <f t="shared" si="2"/>
        <v>20</v>
      </c>
      <c r="Z42" s="60">
        <f t="shared" si="5"/>
        <v>35</v>
      </c>
      <c r="AA42" s="10" t="s">
        <v>30</v>
      </c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</row>
    <row r="43" spans="1:52" s="10" customFormat="1" ht="15" x14ac:dyDescent="0.25">
      <c r="A43" s="87" t="s">
        <v>115</v>
      </c>
      <c r="B43" s="68" t="s">
        <v>25</v>
      </c>
      <c r="C43" s="71">
        <v>2</v>
      </c>
      <c r="D43" s="71">
        <v>9</v>
      </c>
      <c r="E43" s="71">
        <v>45</v>
      </c>
      <c r="F43" s="71" t="s">
        <v>26</v>
      </c>
      <c r="G43" s="71" t="s">
        <v>26</v>
      </c>
      <c r="H43" s="71">
        <v>2</v>
      </c>
      <c r="I43" s="71">
        <v>30</v>
      </c>
      <c r="J43" s="70">
        <v>88</v>
      </c>
      <c r="K43" s="71">
        <v>6</v>
      </c>
      <c r="L43" s="71">
        <v>6</v>
      </c>
      <c r="M43" s="71">
        <v>45</v>
      </c>
      <c r="N43" s="71" t="s">
        <v>26</v>
      </c>
      <c r="O43" s="71" t="s">
        <v>26</v>
      </c>
      <c r="P43" s="71">
        <v>7</v>
      </c>
      <c r="Q43" s="71">
        <v>30</v>
      </c>
      <c r="R43" s="70">
        <v>94</v>
      </c>
      <c r="S43" s="46" t="s">
        <v>110</v>
      </c>
      <c r="T43" s="46" t="s">
        <v>116</v>
      </c>
      <c r="U43" t="s">
        <v>117</v>
      </c>
      <c r="V43" t="s">
        <v>118</v>
      </c>
      <c r="W43" s="60">
        <f t="shared" si="0"/>
        <v>4</v>
      </c>
      <c r="X43" s="60">
        <f t="shared" si="1"/>
        <v>84</v>
      </c>
      <c r="Y43" s="60">
        <f t="shared" si="2"/>
        <v>13</v>
      </c>
      <c r="Z43" s="60">
        <f t="shared" si="5"/>
        <v>81</v>
      </c>
      <c r="AA43" s="10" t="s">
        <v>30</v>
      </c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</row>
    <row r="44" spans="1:52" s="10" customFormat="1" ht="15" x14ac:dyDescent="0.25">
      <c r="A44" s="88"/>
      <c r="B44" s="68" t="s">
        <v>31</v>
      </c>
      <c r="C44" s="69">
        <v>5</v>
      </c>
      <c r="D44" s="69">
        <v>60</v>
      </c>
      <c r="E44" s="69">
        <v>1</v>
      </c>
      <c r="F44" s="69">
        <v>40</v>
      </c>
      <c r="G44" s="69">
        <v>10</v>
      </c>
      <c r="H44" s="69">
        <v>22</v>
      </c>
      <c r="I44" s="69">
        <v>9</v>
      </c>
      <c r="J44" s="70">
        <v>147</v>
      </c>
      <c r="K44" s="69">
        <v>4</v>
      </c>
      <c r="L44" s="69">
        <v>60</v>
      </c>
      <c r="M44" s="69">
        <v>1</v>
      </c>
      <c r="N44" s="69">
        <v>40</v>
      </c>
      <c r="O44" s="69">
        <v>10</v>
      </c>
      <c r="P44" s="69">
        <v>7</v>
      </c>
      <c r="Q44" s="69">
        <v>11</v>
      </c>
      <c r="R44" s="70">
        <v>133</v>
      </c>
      <c r="S44" s="43" t="s">
        <v>110</v>
      </c>
      <c r="T44" s="43" t="s">
        <v>116</v>
      </c>
      <c r="U44" s="44" t="s">
        <v>119</v>
      </c>
      <c r="V44" s="44" t="s">
        <v>120</v>
      </c>
      <c r="W44" s="60">
        <f t="shared" si="0"/>
        <v>77</v>
      </c>
      <c r="X44" s="60">
        <f t="shared" si="1"/>
        <v>70</v>
      </c>
      <c r="Y44" s="60">
        <f t="shared" si="2"/>
        <v>61</v>
      </c>
      <c r="Z44" s="60">
        <f t="shared" si="5"/>
        <v>72</v>
      </c>
      <c r="AA44" s="10" t="s">
        <v>30</v>
      </c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</row>
    <row r="45" spans="1:52" s="10" customFormat="1" ht="15" x14ac:dyDescent="0.25">
      <c r="A45" s="87" t="s">
        <v>121</v>
      </c>
      <c r="B45" s="68" t="s">
        <v>25</v>
      </c>
      <c r="C45" s="69">
        <v>29</v>
      </c>
      <c r="D45" s="69">
        <v>3</v>
      </c>
      <c r="E45" s="69">
        <v>23</v>
      </c>
      <c r="F45" s="69">
        <v>45</v>
      </c>
      <c r="G45" s="69" t="s">
        <v>26</v>
      </c>
      <c r="H45" s="69">
        <v>24</v>
      </c>
      <c r="I45" s="69" t="s">
        <v>26</v>
      </c>
      <c r="J45" s="70">
        <f t="shared" si="3"/>
        <v>124</v>
      </c>
      <c r="K45" s="69">
        <v>13</v>
      </c>
      <c r="L45" s="69">
        <v>3</v>
      </c>
      <c r="M45" s="69">
        <v>23</v>
      </c>
      <c r="N45" s="69">
        <v>46</v>
      </c>
      <c r="O45" s="69" t="s">
        <v>26</v>
      </c>
      <c r="P45" s="69">
        <v>10</v>
      </c>
      <c r="Q45" s="69" t="s">
        <v>26</v>
      </c>
      <c r="R45" s="70">
        <f t="shared" si="4"/>
        <v>95</v>
      </c>
      <c r="S45" s="49" t="s">
        <v>110</v>
      </c>
      <c r="T45" s="46" t="s">
        <v>122</v>
      </c>
      <c r="U45" t="s">
        <v>123</v>
      </c>
      <c r="V45" t="s">
        <v>124</v>
      </c>
      <c r="W45" s="60">
        <f t="shared" si="0"/>
        <v>98</v>
      </c>
      <c r="X45" s="60">
        <f t="shared" si="1"/>
        <v>26</v>
      </c>
      <c r="Y45" s="60">
        <f t="shared" si="2"/>
        <v>69</v>
      </c>
      <c r="Z45" s="60">
        <f t="shared" si="5"/>
        <v>26</v>
      </c>
      <c r="AA45" s="10" t="s">
        <v>30</v>
      </c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</row>
    <row r="46" spans="1:52" s="10" customFormat="1" ht="15" x14ac:dyDescent="0.25">
      <c r="A46" s="88"/>
      <c r="B46" s="68" t="s">
        <v>31</v>
      </c>
      <c r="C46" s="69">
        <v>16</v>
      </c>
      <c r="D46" s="69">
        <v>2</v>
      </c>
      <c r="E46" s="69">
        <v>30</v>
      </c>
      <c r="F46" s="69">
        <v>56</v>
      </c>
      <c r="G46" s="69">
        <v>1</v>
      </c>
      <c r="H46" s="69">
        <v>34</v>
      </c>
      <c r="I46" s="69">
        <v>7</v>
      </c>
      <c r="J46" s="70">
        <f t="shared" si="3"/>
        <v>146</v>
      </c>
      <c r="K46" s="69">
        <v>25</v>
      </c>
      <c r="L46" s="69">
        <v>2</v>
      </c>
      <c r="M46" s="69">
        <v>30</v>
      </c>
      <c r="N46" s="69">
        <v>50</v>
      </c>
      <c r="O46" s="69">
        <v>1</v>
      </c>
      <c r="P46" s="69">
        <v>26</v>
      </c>
      <c r="Q46" s="69">
        <v>7</v>
      </c>
      <c r="R46" s="70">
        <f t="shared" si="4"/>
        <v>141</v>
      </c>
      <c r="S46" s="49" t="s">
        <v>110</v>
      </c>
      <c r="T46" s="46" t="s">
        <v>122</v>
      </c>
      <c r="U46" t="s">
        <v>125</v>
      </c>
      <c r="V46" t="s">
        <v>126</v>
      </c>
      <c r="W46" s="60">
        <f t="shared" si="0"/>
        <v>107</v>
      </c>
      <c r="X46" s="60">
        <f t="shared" si="1"/>
        <v>39</v>
      </c>
      <c r="Y46" s="60">
        <f t="shared" si="2"/>
        <v>102</v>
      </c>
      <c r="Z46" s="60">
        <f t="shared" si="5"/>
        <v>39</v>
      </c>
      <c r="AA46" s="10" t="s">
        <v>30</v>
      </c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</row>
    <row r="47" spans="1:52" s="10" customFormat="1" ht="15.75" thickBot="1" x14ac:dyDescent="0.3">
      <c r="A47" s="20" t="s">
        <v>127</v>
      </c>
      <c r="B47" s="68" t="s">
        <v>127</v>
      </c>
      <c r="C47" s="69">
        <v>9</v>
      </c>
      <c r="D47" s="69">
        <v>80</v>
      </c>
      <c r="E47" s="69" t="s">
        <v>26</v>
      </c>
      <c r="F47" s="69">
        <v>10</v>
      </c>
      <c r="G47" s="69" t="s">
        <v>26</v>
      </c>
      <c r="H47" s="69" t="s">
        <v>26</v>
      </c>
      <c r="I47" s="69">
        <v>19</v>
      </c>
      <c r="J47" s="70">
        <f t="shared" si="3"/>
        <v>118</v>
      </c>
      <c r="K47" s="69">
        <v>5</v>
      </c>
      <c r="L47" s="69">
        <v>80</v>
      </c>
      <c r="M47" s="69" t="s">
        <v>26</v>
      </c>
      <c r="N47" s="69">
        <v>8</v>
      </c>
      <c r="O47" s="69" t="s">
        <v>26</v>
      </c>
      <c r="P47" s="69">
        <v>14</v>
      </c>
      <c r="Q47" s="69"/>
      <c r="R47" s="70">
        <f t="shared" si="4"/>
        <v>107</v>
      </c>
      <c r="S47" s="48" t="s">
        <v>128</v>
      </c>
      <c r="T47" s="43" t="s">
        <v>128</v>
      </c>
      <c r="U47" s="44" t="s">
        <v>129</v>
      </c>
      <c r="V47" s="44" t="s">
        <v>130</v>
      </c>
      <c r="W47" s="60">
        <f t="shared" si="0"/>
        <v>19</v>
      </c>
      <c r="X47" s="60">
        <f t="shared" si="1"/>
        <v>99</v>
      </c>
      <c r="Y47" s="60">
        <f t="shared" si="2"/>
        <v>27</v>
      </c>
      <c r="Z47" s="60">
        <f t="shared" si="5"/>
        <v>80</v>
      </c>
      <c r="AA47" s="10" t="s">
        <v>30</v>
      </c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</row>
    <row r="48" spans="1:52" s="10" customFormat="1" ht="15.75" thickBot="1" x14ac:dyDescent="0.3">
      <c r="A48" s="20" t="s">
        <v>131</v>
      </c>
      <c r="B48" s="68" t="s">
        <v>131</v>
      </c>
      <c r="C48" s="69">
        <v>11</v>
      </c>
      <c r="D48" s="69" t="s">
        <v>26</v>
      </c>
      <c r="E48" s="69" t="s">
        <v>26</v>
      </c>
      <c r="F48" s="69">
        <v>10</v>
      </c>
      <c r="G48" s="69" t="s">
        <v>26</v>
      </c>
      <c r="H48" s="69">
        <v>43</v>
      </c>
      <c r="I48" s="69" t="s">
        <v>26</v>
      </c>
      <c r="J48" s="70">
        <f t="shared" si="3"/>
        <v>64</v>
      </c>
      <c r="K48" s="69">
        <v>2</v>
      </c>
      <c r="L48" s="69" t="s">
        <v>26</v>
      </c>
      <c r="M48" s="69" t="s">
        <v>26</v>
      </c>
      <c r="N48" s="69">
        <v>4</v>
      </c>
      <c r="O48" s="69" t="s">
        <v>26</v>
      </c>
      <c r="P48" s="69" t="s">
        <v>26</v>
      </c>
      <c r="Q48" s="69">
        <v>0</v>
      </c>
      <c r="R48" s="70">
        <f t="shared" si="4"/>
        <v>6</v>
      </c>
      <c r="S48" s="49" t="s">
        <v>132</v>
      </c>
      <c r="T48" s="46" t="s">
        <v>133</v>
      </c>
      <c r="U48" t="s">
        <v>134</v>
      </c>
      <c r="V48" t="s">
        <v>135</v>
      </c>
      <c r="W48" s="60">
        <f t="shared" si="0"/>
        <v>64</v>
      </c>
      <c r="X48" s="60">
        <f t="shared" si="1"/>
        <v>0</v>
      </c>
      <c r="Y48" s="60">
        <f t="shared" si="2"/>
        <v>6</v>
      </c>
      <c r="Z48" s="60">
        <f t="shared" si="5"/>
        <v>0</v>
      </c>
      <c r="AA48" s="10" t="s">
        <v>30</v>
      </c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</row>
    <row r="49" spans="1:52" s="10" customFormat="1" ht="13.5" customHeight="1" thickBot="1" x14ac:dyDescent="0.3">
      <c r="A49" s="87" t="s">
        <v>136</v>
      </c>
      <c r="B49" s="68" t="s">
        <v>25</v>
      </c>
      <c r="C49" s="69">
        <v>9</v>
      </c>
      <c r="D49" s="69">
        <v>3</v>
      </c>
      <c r="E49" s="69">
        <v>5</v>
      </c>
      <c r="F49" s="69">
        <v>13</v>
      </c>
      <c r="G49" s="69" t="s">
        <v>26</v>
      </c>
      <c r="H49" s="69">
        <v>8</v>
      </c>
      <c r="I49" s="69" t="s">
        <v>26</v>
      </c>
      <c r="J49" s="70">
        <f t="shared" si="3"/>
        <v>38</v>
      </c>
      <c r="K49" s="69">
        <v>9</v>
      </c>
      <c r="L49" s="69">
        <v>3</v>
      </c>
      <c r="M49" s="69">
        <v>5</v>
      </c>
      <c r="N49" s="69">
        <v>13</v>
      </c>
      <c r="O49" s="69" t="s">
        <v>26</v>
      </c>
      <c r="P49" s="69">
        <v>8</v>
      </c>
      <c r="Q49" s="69" t="s">
        <v>26</v>
      </c>
      <c r="R49" s="70">
        <f t="shared" si="4"/>
        <v>38</v>
      </c>
      <c r="S49" s="43" t="s">
        <v>137</v>
      </c>
      <c r="T49" s="43" t="s">
        <v>138</v>
      </c>
      <c r="U49" s="44" t="s">
        <v>139</v>
      </c>
      <c r="V49" s="44" t="s">
        <v>140</v>
      </c>
      <c r="W49" s="60">
        <f t="shared" si="0"/>
        <v>30</v>
      </c>
      <c r="X49" s="60">
        <f t="shared" si="1"/>
        <v>8</v>
      </c>
      <c r="Y49" s="60">
        <f t="shared" si="2"/>
        <v>30</v>
      </c>
      <c r="Z49" s="60">
        <f t="shared" si="5"/>
        <v>8</v>
      </c>
      <c r="AA49" s="10" t="s">
        <v>30</v>
      </c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</row>
    <row r="50" spans="1:52" s="10" customFormat="1" ht="15.75" thickBot="1" x14ac:dyDescent="0.3">
      <c r="A50" s="89"/>
      <c r="B50" s="68" t="s">
        <v>31</v>
      </c>
      <c r="C50" s="69" t="s">
        <v>26</v>
      </c>
      <c r="D50" s="69">
        <v>2</v>
      </c>
      <c r="E50" s="69">
        <v>1</v>
      </c>
      <c r="F50" s="69">
        <v>18</v>
      </c>
      <c r="G50" s="69" t="s">
        <v>26</v>
      </c>
      <c r="H50" s="69">
        <v>2</v>
      </c>
      <c r="I50" s="69">
        <v>4</v>
      </c>
      <c r="J50" s="70">
        <f t="shared" si="3"/>
        <v>27</v>
      </c>
      <c r="K50" s="69" t="s">
        <v>26</v>
      </c>
      <c r="L50" s="69" t="s">
        <v>26</v>
      </c>
      <c r="M50" s="69" t="s">
        <v>26</v>
      </c>
      <c r="N50" s="69">
        <v>19</v>
      </c>
      <c r="O50" s="69" t="s">
        <v>26</v>
      </c>
      <c r="P50" s="69">
        <v>1</v>
      </c>
      <c r="Q50" s="69" t="s">
        <v>26</v>
      </c>
      <c r="R50" s="70">
        <f t="shared" si="4"/>
        <v>20</v>
      </c>
      <c r="S50" s="49" t="s">
        <v>137</v>
      </c>
      <c r="T50" s="46" t="s">
        <v>138</v>
      </c>
      <c r="U50" t="s">
        <v>141</v>
      </c>
      <c r="V50" t="s">
        <v>142</v>
      </c>
      <c r="W50" s="60">
        <f t="shared" si="0"/>
        <v>20</v>
      </c>
      <c r="X50" s="60">
        <f t="shared" si="1"/>
        <v>7</v>
      </c>
      <c r="Y50" s="60">
        <f t="shared" si="2"/>
        <v>20</v>
      </c>
      <c r="Z50" s="60">
        <f t="shared" si="5"/>
        <v>0</v>
      </c>
      <c r="AA50" s="10" t="s">
        <v>30</v>
      </c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</row>
    <row r="51" spans="1:52" s="3" customFormat="1" ht="28.5" customHeight="1" x14ac:dyDescent="0.25">
      <c r="A51" s="85" t="s">
        <v>14</v>
      </c>
      <c r="B51" s="86"/>
      <c r="C51" s="21">
        <f t="shared" ref="C51:Q51" si="6">SUM(C13:C50)</f>
        <v>1300</v>
      </c>
      <c r="D51" s="21">
        <f t="shared" si="6"/>
        <v>16603</v>
      </c>
      <c r="E51" s="21">
        <f t="shared" si="6"/>
        <v>125</v>
      </c>
      <c r="F51" s="21">
        <f t="shared" si="6"/>
        <v>631</v>
      </c>
      <c r="G51" s="21">
        <f t="shared" si="6"/>
        <v>24</v>
      </c>
      <c r="H51" s="21">
        <f t="shared" si="6"/>
        <v>363</v>
      </c>
      <c r="I51" s="21">
        <f t="shared" si="6"/>
        <v>247</v>
      </c>
      <c r="J51" s="21">
        <f t="shared" si="6"/>
        <v>19293</v>
      </c>
      <c r="K51" s="21">
        <f t="shared" si="6"/>
        <v>1441</v>
      </c>
      <c r="L51" s="21">
        <f t="shared" si="6"/>
        <v>16802</v>
      </c>
      <c r="M51" s="21">
        <f t="shared" si="6"/>
        <v>121</v>
      </c>
      <c r="N51" s="21">
        <f t="shared" si="6"/>
        <v>613</v>
      </c>
      <c r="O51" s="21">
        <f t="shared" si="6"/>
        <v>26</v>
      </c>
      <c r="P51" s="21">
        <f t="shared" si="6"/>
        <v>277</v>
      </c>
      <c r="Q51" s="21">
        <f t="shared" si="6"/>
        <v>237</v>
      </c>
      <c r="R51" s="21">
        <f>SUM(R13:R50)</f>
        <v>19517</v>
      </c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</row>
    <row r="52" spans="1:52" s="9" customFormat="1" x14ac:dyDescent="0.2">
      <c r="A52" s="72" t="s">
        <v>143</v>
      </c>
      <c r="B52" s="73"/>
      <c r="C52" s="73"/>
      <c r="D52" s="73"/>
      <c r="E52" s="73"/>
      <c r="F52" s="73"/>
      <c r="G52" s="73"/>
      <c r="H52" s="73"/>
      <c r="I52" s="73"/>
      <c r="J52" s="74"/>
      <c r="K52" s="74"/>
      <c r="L52" s="74"/>
      <c r="M52" s="74"/>
      <c r="N52" s="74"/>
      <c r="O52" s="74"/>
      <c r="P52" s="74"/>
      <c r="Q52" s="74"/>
      <c r="R52" s="75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  <row r="53" spans="1:52" s="9" customFormat="1" ht="11.25" x14ac:dyDescent="0.2">
      <c r="A53" s="76" t="s">
        <v>144</v>
      </c>
      <c r="B53" s="73"/>
      <c r="C53" s="73"/>
      <c r="D53" s="73"/>
      <c r="E53" s="73"/>
      <c r="F53" s="73"/>
      <c r="G53" s="73"/>
      <c r="H53" s="73"/>
      <c r="I53" s="73"/>
      <c r="J53" s="74"/>
      <c r="K53" s="74"/>
      <c r="L53" s="74"/>
      <c r="M53" s="74"/>
      <c r="N53" s="74"/>
      <c r="O53" s="74"/>
      <c r="P53" s="74"/>
      <c r="Q53" s="74"/>
      <c r="R53" s="75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</row>
    <row r="54" spans="1:52" s="9" customFormat="1" x14ac:dyDescent="0.2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5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</row>
    <row r="55" spans="1:52" s="9" customFormat="1" x14ac:dyDescent="0.2">
      <c r="A55" s="77"/>
      <c r="B55" s="72"/>
      <c r="C55" s="78"/>
      <c r="D55" s="73"/>
      <c r="E55" s="73"/>
      <c r="F55" s="73"/>
      <c r="G55" s="73"/>
      <c r="H55" s="73"/>
      <c r="I55" s="73"/>
      <c r="J55" s="73"/>
      <c r="K55" s="73"/>
      <c r="L55" s="79"/>
      <c r="M55" s="79"/>
      <c r="N55" s="79"/>
      <c r="O55" s="79"/>
      <c r="P55" s="79"/>
      <c r="Q55" s="79"/>
      <c r="R55" s="80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</row>
    <row r="56" spans="1:52" s="9" customFormat="1" x14ac:dyDescent="0.2">
      <c r="A56" s="72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5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</row>
    <row r="57" spans="1:52" s="9" customFormat="1" x14ac:dyDescent="0.2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5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</row>
    <row r="58" spans="1:52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2"/>
    </row>
    <row r="59" spans="1:52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2"/>
    </row>
    <row r="60" spans="1:52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2"/>
    </row>
    <row r="61" spans="1:52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2"/>
    </row>
    <row r="62" spans="1:52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4"/>
    </row>
    <row r="63" spans="1:52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4"/>
    </row>
    <row r="64" spans="1:52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4"/>
    </row>
  </sheetData>
  <mergeCells count="17">
    <mergeCell ref="A39:A40"/>
    <mergeCell ref="K11:R11"/>
    <mergeCell ref="A23:A27"/>
    <mergeCell ref="A18:A21"/>
    <mergeCell ref="C11:J11"/>
    <mergeCell ref="A11:A12"/>
    <mergeCell ref="A34:A35"/>
    <mergeCell ref="A36:A37"/>
    <mergeCell ref="A31:A33"/>
    <mergeCell ref="A28:A30"/>
    <mergeCell ref="B11:B12"/>
    <mergeCell ref="A13:A17"/>
    <mergeCell ref="A51:B51"/>
    <mergeCell ref="A43:A44"/>
    <mergeCell ref="A45:A46"/>
    <mergeCell ref="A49:A50"/>
    <mergeCell ref="A41:A42"/>
  </mergeCells>
  <phoneticPr fontId="0" type="noConversion"/>
  <printOptions horizontalCentered="1"/>
  <pageMargins left="0.39" right="0.45" top="0.23622047244094491" bottom="0.19685039370078741" header="0.19685039370078741" footer="0.15748031496062992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Q52"/>
  <sheetViews>
    <sheetView workbookViewId="0">
      <selection activeCell="A8" sqref="A8"/>
    </sheetView>
  </sheetViews>
  <sheetFormatPr baseColWidth="10" defaultColWidth="9.140625" defaultRowHeight="12.95" customHeight="1" x14ac:dyDescent="0.2"/>
  <cols>
    <col min="1" max="1" width="25.42578125" style="22" customWidth="1"/>
    <col min="2" max="2" width="11.140625" style="22" customWidth="1"/>
    <col min="3" max="3" width="10.5703125" style="22" customWidth="1"/>
    <col min="4" max="4" width="12.85546875" style="22" customWidth="1"/>
    <col min="5" max="9" width="10.5703125" style="22" customWidth="1"/>
    <col min="10" max="10" width="11" style="22" customWidth="1"/>
    <col min="11" max="11" width="10.5703125" style="22" customWidth="1"/>
    <col min="12" max="12" width="13" style="22" customWidth="1"/>
    <col min="13" max="17" width="10.5703125" style="22" customWidth="1"/>
    <col min="18" max="16384" width="9.140625" style="22"/>
  </cols>
  <sheetData>
    <row r="5" spans="1:17" ht="12.75" customHeight="1" x14ac:dyDescent="0.2"/>
    <row r="6" spans="1:17" ht="15" x14ac:dyDescent="0.2">
      <c r="A6" s="23" t="str">
        <f>Tribunal!$A$6</f>
        <v>JUZGADO DE PAZ ESPECIALES DE TRÁNSITO</v>
      </c>
    </row>
    <row r="7" spans="1:17" ht="15" x14ac:dyDescent="0.2">
      <c r="A7" s="23" t="str">
        <f>Tribunal!$A$7</f>
        <v>ENTRADA Y SALIDA DE LOS ASUNTOS</v>
      </c>
    </row>
    <row r="8" spans="1:17" ht="12.75" x14ac:dyDescent="0.2">
      <c r="A8" s="58" t="str">
        <f>Tribunal!$A$8</f>
        <v>Enero -Septiembre 2021</v>
      </c>
    </row>
    <row r="9" spans="1:17" ht="18.95" customHeight="1" x14ac:dyDescent="0.2">
      <c r="A9" s="24"/>
    </row>
    <row r="10" spans="1:17" ht="13.5" thickBot="1" x14ac:dyDescent="0.25">
      <c r="A10" s="17" t="s">
        <v>145</v>
      </c>
    </row>
    <row r="11" spans="1:17" ht="13.5" customHeight="1" thickBot="1" x14ac:dyDescent="0.25">
      <c r="A11" s="95" t="s">
        <v>146</v>
      </c>
      <c r="B11" s="90" t="s">
        <v>5</v>
      </c>
      <c r="C11" s="91"/>
      <c r="D11" s="91"/>
      <c r="E11" s="91"/>
      <c r="F11" s="91"/>
      <c r="G11" s="91"/>
      <c r="H11" s="91"/>
      <c r="I11" s="92"/>
      <c r="J11" s="90" t="s">
        <v>6</v>
      </c>
      <c r="K11" s="91"/>
      <c r="L11" s="91"/>
      <c r="M11" s="91"/>
      <c r="N11" s="91"/>
      <c r="O11" s="91"/>
      <c r="P11" s="91"/>
      <c r="Q11" s="92"/>
    </row>
    <row r="12" spans="1:17" ht="39" customHeight="1" thickBot="1" x14ac:dyDescent="0.25">
      <c r="A12" s="96"/>
      <c r="B12" s="54" t="s">
        <v>7</v>
      </c>
      <c r="C12" s="54" t="s">
        <v>8</v>
      </c>
      <c r="D12" s="67" t="s">
        <v>9</v>
      </c>
      <c r="E12" s="67" t="s">
        <v>10</v>
      </c>
      <c r="F12" s="67" t="s">
        <v>11</v>
      </c>
      <c r="G12" s="67" t="s">
        <v>12</v>
      </c>
      <c r="H12" s="67" t="s">
        <v>13</v>
      </c>
      <c r="I12" s="67" t="s">
        <v>14</v>
      </c>
      <c r="J12" s="54" t="s">
        <v>7</v>
      </c>
      <c r="K12" s="54" t="s">
        <v>8</v>
      </c>
      <c r="L12" s="67" t="s">
        <v>9</v>
      </c>
      <c r="M12" s="67" t="s">
        <v>10</v>
      </c>
      <c r="N12" s="67" t="s">
        <v>11</v>
      </c>
      <c r="O12" s="67" t="s">
        <v>12</v>
      </c>
      <c r="P12" s="67" t="s">
        <v>13</v>
      </c>
      <c r="Q12" s="19" t="s">
        <v>14</v>
      </c>
    </row>
    <row r="13" spans="1:17" ht="13.5" thickBot="1" x14ac:dyDescent="0.25">
      <c r="A13" s="25" t="s">
        <v>24</v>
      </c>
      <c r="B13" s="26">
        <f>IF(ISERROR(MATCH($A13,Tribunal!$T$13:$T$50,0)),"-",SUMIF(Tribunal!$T$13:$T$50,Distrito!$A13,Tribunal!C$13:C$50))</f>
        <v>590</v>
      </c>
      <c r="C13" s="26">
        <f>IF(ISERROR(MATCH($A13,Tribunal!$T$13:$T$50,0)),"-",SUMIF(Tribunal!$T$13:$T$50,Distrito!$A13,Tribunal!D$13:D$50))</f>
        <v>15738</v>
      </c>
      <c r="D13" s="26">
        <f>IF(ISERROR(MATCH($A13,Tribunal!$T$13:$T$50,0)),"-",SUMIF(Tribunal!$T$13:$T$50,Distrito!$A13,Tribunal!E$13:E$50))</f>
        <v>4</v>
      </c>
      <c r="E13" s="26">
        <f>IF(ISERROR(MATCH($A13,Tribunal!$T$13:$T$50,0)),"-",SUMIF(Tribunal!$T$13:$T$50,Distrito!$A13,Tribunal!F$13:F$50))</f>
        <v>63</v>
      </c>
      <c r="F13" s="26">
        <f>IF(ISERROR(MATCH($A13,Tribunal!$T$13:$T$50,0)),"-",SUMIF(Tribunal!$T$13:$T$50,Distrito!$A13,Tribunal!G$13:G$50))</f>
        <v>0</v>
      </c>
      <c r="G13" s="26">
        <f>IF(ISERROR(MATCH($A13,Tribunal!$T$13:$T$50,0)),"-",SUMIF(Tribunal!$T$13:$T$50,Distrito!$A13,Tribunal!H$13:H$50))</f>
        <v>52</v>
      </c>
      <c r="H13" s="26">
        <f>IF(ISERROR(MATCH($A13,Tribunal!$T$13:$T$50,0)),"-",SUMIF(Tribunal!$T$13:$T$50,Distrito!$A13,Tribunal!I$13:I$50))</f>
        <v>80</v>
      </c>
      <c r="I13" s="27">
        <f>SUM(B13:H13)</f>
        <v>16527</v>
      </c>
      <c r="J13" s="26">
        <f>IF(ISERROR(MATCH($A13,Tribunal!$T$13:$T$50,0)),"-",SUMIF(Tribunal!$T$13:$T$50,Distrito!$A13,Tribunal!K$13:K$50))</f>
        <v>593</v>
      </c>
      <c r="K13" s="26">
        <f>IF(ISERROR(MATCH($A13,Tribunal!$T$13:$T$50,0)),"-",SUMIF(Tribunal!$T$13:$T$50,Distrito!$A13,Tribunal!L$13:L$50))</f>
        <v>15990</v>
      </c>
      <c r="L13" s="26">
        <f>IF(ISERROR(MATCH($A13,Tribunal!$T$13:$T$50,0)),"-",SUMIF(Tribunal!$T$13:$T$50,Distrito!$A13,Tribunal!M$13:M$50))</f>
        <v>4</v>
      </c>
      <c r="M13" s="26">
        <f>IF(ISERROR(MATCH($A13,Tribunal!$T$13:$T$50,0)),"-",SUMIF(Tribunal!$T$13:$T$50,Distrito!$A13,Tribunal!N$13:N$50))</f>
        <v>60</v>
      </c>
      <c r="N13" s="26">
        <f>IF(ISERROR(MATCH($A13,Tribunal!$T$13:$T$50,0)),"-",SUMIF(Tribunal!$T$13:$T$50,Distrito!$A13,Tribunal!O$13:O$50))</f>
        <v>0</v>
      </c>
      <c r="O13" s="26">
        <f>IF(ISERROR(MATCH($A13,Tribunal!$T$13:$T$50,0)),"-",SUMIF(Tribunal!$T$13:$T$50,Distrito!$A13,Tribunal!P$13:P$50))</f>
        <v>48</v>
      </c>
      <c r="P13" s="26">
        <f>IF(ISERROR(MATCH($A13,Tribunal!$T$13:$T$50,0)),"-",SUMIF(Tribunal!$T$13:$T$50,Distrito!$A13,Tribunal!Q$13:Q$50))</f>
        <v>84</v>
      </c>
      <c r="Q13" s="27">
        <f>SUM(J13:P13)</f>
        <v>16779</v>
      </c>
    </row>
    <row r="14" spans="1:17" ht="13.5" thickBot="1" x14ac:dyDescent="0.25">
      <c r="A14" s="25" t="s">
        <v>147</v>
      </c>
      <c r="B14" s="26" t="str">
        <f>IF(ISERROR(MATCH($A14,Tribunal!$T$13:$T$50,0)),"-",SUMIF(Tribunal!$T$13:$T$50,Distrito!$A14,Tribunal!C$13:C$50))</f>
        <v>-</v>
      </c>
      <c r="C14" s="26" t="str">
        <f>IF(ISERROR(MATCH($A14,Tribunal!$T$13:$T$50,0)),"-",SUMIF(Tribunal!$T$13:$T$50,Distrito!$A14,Tribunal!D$13:D$50))</f>
        <v>-</v>
      </c>
      <c r="D14" s="26" t="str">
        <f>IF(ISERROR(MATCH($A14,Tribunal!$T$13:$T$50,0)),"-",SUMIF(Tribunal!$T$13:$T$50,Distrito!$A14,Tribunal!E$13:E$50))</f>
        <v>-</v>
      </c>
      <c r="E14" s="26" t="str">
        <f>IF(ISERROR(MATCH($A14,Tribunal!$T$13:$T$50,0)),"-",SUMIF(Tribunal!$T$13:$T$50,Distrito!$A14,Tribunal!F$13:F$50))</f>
        <v>-</v>
      </c>
      <c r="F14" s="26" t="str">
        <f>IF(ISERROR(MATCH($A14,Tribunal!$T$13:$T$50,0)),"-",SUMIF(Tribunal!$T$13:$T$50,Distrito!$A14,Tribunal!G$13:G$50))</f>
        <v>-</v>
      </c>
      <c r="G14" s="26" t="str">
        <f>IF(ISERROR(MATCH($A14,Tribunal!$T$13:$T$50,0)),"-",SUMIF(Tribunal!$T$13:$T$50,Distrito!$A14,Tribunal!H$13:H$50))</f>
        <v>-</v>
      </c>
      <c r="H14" s="26" t="str">
        <f>IF(ISERROR(MATCH($A14,Tribunal!$T$13:$T$50,0)),"-",SUMIF(Tribunal!$T$13:$T$50,Distrito!$A14,Tribunal!I$13:I$50))</f>
        <v>-</v>
      </c>
      <c r="I14" s="27">
        <f t="shared" ref="I14:I47" si="0">SUM(B14:H14)</f>
        <v>0</v>
      </c>
      <c r="J14" s="26" t="str">
        <f>IF(ISERROR(MATCH($A14,Tribunal!$T$13:$T$50,0)),"-",SUMIF(Tribunal!$T$13:$T$50,Distrito!$A14,Tribunal!K$13:K$50))</f>
        <v>-</v>
      </c>
      <c r="K14" s="26" t="str">
        <f>IF(ISERROR(MATCH($A14,Tribunal!$T$13:$T$50,0)),"-",SUMIF(Tribunal!$T$13:$T$50,Distrito!$A14,Tribunal!L$13:L$50))</f>
        <v>-</v>
      </c>
      <c r="L14" s="26" t="str">
        <f>IF(ISERROR(MATCH($A14,Tribunal!$T$13:$T$50,0)),"-",SUMIF(Tribunal!$T$13:$T$50,Distrito!$A14,Tribunal!M$13:M$50))</f>
        <v>-</v>
      </c>
      <c r="M14" s="26" t="str">
        <f>IF(ISERROR(MATCH($A14,Tribunal!$T$13:$T$50,0)),"-",SUMIF(Tribunal!$T$13:$T$50,Distrito!$A14,Tribunal!N$13:N$50))</f>
        <v>-</v>
      </c>
      <c r="N14" s="26" t="str">
        <f>IF(ISERROR(MATCH($A14,Tribunal!$T$13:$T$50,0)),"-",SUMIF(Tribunal!$T$13:$T$50,Distrito!$A14,Tribunal!O$13:O$50))</f>
        <v>-</v>
      </c>
      <c r="O14" s="26" t="str">
        <f>IF(ISERROR(MATCH($A14,Tribunal!$T$13:$T$50,0)),"-",SUMIF(Tribunal!$T$13:$T$50,Distrito!$A14,Tribunal!P$13:P$50))</f>
        <v>-</v>
      </c>
      <c r="P14" s="26" t="str">
        <f>IF(ISERROR(MATCH($A14,Tribunal!$T$13:$T$50,0)),"-",SUMIF(Tribunal!$T$13:$T$50,Distrito!$A14,Tribunal!Q$13:Q$50))</f>
        <v>-</v>
      </c>
      <c r="Q14" s="27">
        <f t="shared" ref="Q14:Q47" si="1">SUM(J14:P14)</f>
        <v>0</v>
      </c>
    </row>
    <row r="15" spans="1:17" ht="13.5" thickBot="1" x14ac:dyDescent="0.25">
      <c r="A15" s="25" t="s">
        <v>148</v>
      </c>
      <c r="B15" s="26" t="str">
        <f>IF(ISERROR(MATCH($A15,Tribunal!$T$13:$T$50,0)),"-",SUMIF(Tribunal!$T$13:$T$50,Distrito!$A15,Tribunal!C$13:C$50))</f>
        <v>-</v>
      </c>
      <c r="C15" s="26" t="str">
        <f>IF(ISERROR(MATCH($A15,Tribunal!$T$13:$T$50,0)),"-",SUMIF(Tribunal!$T$13:$T$50,Distrito!$A15,Tribunal!D$13:D$50))</f>
        <v>-</v>
      </c>
      <c r="D15" s="26" t="str">
        <f>IF(ISERROR(MATCH($A15,Tribunal!$T$13:$T$50,0)),"-",SUMIF(Tribunal!$T$13:$T$50,Distrito!$A15,Tribunal!E$13:E$50))</f>
        <v>-</v>
      </c>
      <c r="E15" s="26" t="str">
        <f>IF(ISERROR(MATCH($A15,Tribunal!$T$13:$T$50,0)),"-",SUMIF(Tribunal!$T$13:$T$50,Distrito!$A15,Tribunal!F$13:F$50))</f>
        <v>-</v>
      </c>
      <c r="F15" s="26" t="str">
        <f>IF(ISERROR(MATCH($A15,Tribunal!$T$13:$T$50,0)),"-",SUMIF(Tribunal!$T$13:$T$50,Distrito!$A15,Tribunal!G$13:G$50))</f>
        <v>-</v>
      </c>
      <c r="G15" s="26" t="str">
        <f>IF(ISERROR(MATCH($A15,Tribunal!$T$13:$T$50,0)),"-",SUMIF(Tribunal!$T$13:$T$50,Distrito!$A15,Tribunal!H$13:H$50))</f>
        <v>-</v>
      </c>
      <c r="H15" s="26" t="str">
        <f>IF(ISERROR(MATCH($A15,Tribunal!$T$13:$T$50,0)),"-",SUMIF(Tribunal!$T$13:$T$50,Distrito!$A15,Tribunal!I$13:I$50))</f>
        <v>-</v>
      </c>
      <c r="I15" s="27">
        <f t="shared" si="0"/>
        <v>0</v>
      </c>
      <c r="J15" s="26" t="str">
        <f>IF(ISERROR(MATCH($A15,Tribunal!$T$13:$T$50,0)),"-",SUMIF(Tribunal!$T$13:$T$50,Distrito!$A15,Tribunal!K$13:K$50))</f>
        <v>-</v>
      </c>
      <c r="K15" s="26" t="str">
        <f>IF(ISERROR(MATCH($A15,Tribunal!$T$13:$T$50,0)),"-",SUMIF(Tribunal!$T$13:$T$50,Distrito!$A15,Tribunal!L$13:L$50))</f>
        <v>-</v>
      </c>
      <c r="L15" s="26" t="str">
        <f>IF(ISERROR(MATCH($A15,Tribunal!$T$13:$T$50,0)),"-",SUMIF(Tribunal!$T$13:$T$50,Distrito!$A15,Tribunal!M$13:M$50))</f>
        <v>-</v>
      </c>
      <c r="M15" s="26" t="str">
        <f>IF(ISERROR(MATCH($A15,Tribunal!$T$13:$T$50,0)),"-",SUMIF(Tribunal!$T$13:$T$50,Distrito!$A15,Tribunal!N$13:N$50))</f>
        <v>-</v>
      </c>
      <c r="N15" s="26" t="str">
        <f>IF(ISERROR(MATCH($A15,Tribunal!$T$13:$T$50,0)),"-",SUMIF(Tribunal!$T$13:$T$50,Distrito!$A15,Tribunal!O$13:O$50))</f>
        <v>-</v>
      </c>
      <c r="O15" s="26" t="str">
        <f>IF(ISERROR(MATCH($A15,Tribunal!$T$13:$T$50,0)),"-",SUMIF(Tribunal!$T$13:$T$50,Distrito!$A15,Tribunal!P$13:P$50))</f>
        <v>-</v>
      </c>
      <c r="P15" s="26" t="str">
        <f>IF(ISERROR(MATCH($A15,Tribunal!$T$13:$T$50,0)),"-",SUMIF(Tribunal!$T$13:$T$50,Distrito!$A15,Tribunal!Q$13:Q$50))</f>
        <v>-</v>
      </c>
      <c r="Q15" s="27">
        <f t="shared" si="1"/>
        <v>0</v>
      </c>
    </row>
    <row r="16" spans="1:17" ht="13.5" thickBot="1" x14ac:dyDescent="0.25">
      <c r="A16" s="25" t="s">
        <v>43</v>
      </c>
      <c r="B16" s="26">
        <f>IF(ISERROR(MATCH($A16,Tribunal!$T$13:$T$50,0)),"-",SUMIF(Tribunal!$T$13:$T$50,Distrito!$A16,Tribunal!C$13:C$50))</f>
        <v>337</v>
      </c>
      <c r="C16" s="26">
        <f>IF(ISERROR(MATCH($A16,Tribunal!$T$13:$T$50,0)),"-",SUMIF(Tribunal!$T$13:$T$50,Distrito!$A16,Tribunal!D$13:D$50))</f>
        <v>481</v>
      </c>
      <c r="D16" s="26">
        <f>IF(ISERROR(MATCH($A16,Tribunal!$T$13:$T$50,0)),"-",SUMIF(Tribunal!$T$13:$T$50,Distrito!$A16,Tribunal!E$13:E$50))</f>
        <v>0</v>
      </c>
      <c r="E16" s="26">
        <f>IF(ISERROR(MATCH($A16,Tribunal!$T$13:$T$50,0)),"-",SUMIF(Tribunal!$T$13:$T$50,Distrito!$A16,Tribunal!F$13:F$50))</f>
        <v>24</v>
      </c>
      <c r="F16" s="26">
        <f>IF(ISERROR(MATCH($A16,Tribunal!$T$13:$T$50,0)),"-",SUMIF(Tribunal!$T$13:$T$50,Distrito!$A16,Tribunal!G$13:G$50))</f>
        <v>0</v>
      </c>
      <c r="G16" s="26">
        <f>IF(ISERROR(MATCH($A16,Tribunal!$T$13:$T$50,0)),"-",SUMIF(Tribunal!$T$13:$T$50,Distrito!$A16,Tribunal!H$13:H$50))</f>
        <v>0</v>
      </c>
      <c r="H16" s="26">
        <f>IF(ISERROR(MATCH($A16,Tribunal!$T$13:$T$50,0)),"-",SUMIF(Tribunal!$T$13:$T$50,Distrito!$A16,Tribunal!I$13:I$50))</f>
        <v>6</v>
      </c>
      <c r="I16" s="27">
        <f t="shared" si="0"/>
        <v>848</v>
      </c>
      <c r="J16" s="26">
        <f>IF(ISERROR(MATCH($A16,Tribunal!$T$13:$T$50,0)),"-",SUMIF(Tribunal!$T$13:$T$50,Distrito!$A16,Tribunal!K$13:K$50))</f>
        <v>570</v>
      </c>
      <c r="K16" s="26">
        <f>IF(ISERROR(MATCH($A16,Tribunal!$T$13:$T$50,0)),"-",SUMIF(Tribunal!$T$13:$T$50,Distrito!$A16,Tribunal!L$13:L$50))</f>
        <v>461</v>
      </c>
      <c r="L16" s="26">
        <f>IF(ISERROR(MATCH($A16,Tribunal!$T$13:$T$50,0)),"-",SUMIF(Tribunal!$T$13:$T$50,Distrito!$A16,Tribunal!M$13:M$50))</f>
        <v>2</v>
      </c>
      <c r="M16" s="26">
        <f>IF(ISERROR(MATCH($A16,Tribunal!$T$13:$T$50,0)),"-",SUMIF(Tribunal!$T$13:$T$50,Distrito!$A16,Tribunal!N$13:N$50))</f>
        <v>32</v>
      </c>
      <c r="N16" s="26">
        <f>IF(ISERROR(MATCH($A16,Tribunal!$T$13:$T$50,0)),"-",SUMIF(Tribunal!$T$13:$T$50,Distrito!$A16,Tribunal!O$13:O$50))</f>
        <v>1</v>
      </c>
      <c r="O16" s="26">
        <f>IF(ISERROR(MATCH($A16,Tribunal!$T$13:$T$50,0)),"-",SUMIF(Tribunal!$T$13:$T$50,Distrito!$A16,Tribunal!P$13:P$50))</f>
        <v>9</v>
      </c>
      <c r="P16" s="26">
        <f>IF(ISERROR(MATCH($A16,Tribunal!$T$13:$T$50,0)),"-",SUMIF(Tribunal!$T$13:$T$50,Distrito!$A16,Tribunal!Q$13:Q$50))</f>
        <v>6</v>
      </c>
      <c r="Q16" s="27">
        <f t="shared" si="1"/>
        <v>1081</v>
      </c>
    </row>
    <row r="17" spans="1:17" ht="13.5" thickBot="1" x14ac:dyDescent="0.25">
      <c r="A17" s="25" t="s">
        <v>149</v>
      </c>
      <c r="B17" s="26" t="str">
        <f>IF(ISERROR(MATCH($A17,Tribunal!$T$13:$T$50,0)),"-",SUMIF(Tribunal!$T$13:$T$50,Distrito!$A17,Tribunal!C$13:C$50))</f>
        <v>-</v>
      </c>
      <c r="C17" s="26" t="str">
        <f>IF(ISERROR(MATCH($A17,Tribunal!$T$13:$T$50,0)),"-",SUMIF(Tribunal!$T$13:$T$50,Distrito!$A17,Tribunal!D$13:D$50))</f>
        <v>-</v>
      </c>
      <c r="D17" s="26" t="str">
        <f>IF(ISERROR(MATCH($A17,Tribunal!$T$13:$T$50,0)),"-",SUMIF(Tribunal!$T$13:$T$50,Distrito!$A17,Tribunal!E$13:E$50))</f>
        <v>-</v>
      </c>
      <c r="E17" s="26" t="str">
        <f>IF(ISERROR(MATCH($A17,Tribunal!$T$13:$T$50,0)),"-",SUMIF(Tribunal!$T$13:$T$50,Distrito!$A17,Tribunal!F$13:F$50))</f>
        <v>-</v>
      </c>
      <c r="F17" s="26" t="str">
        <f>IF(ISERROR(MATCH($A17,Tribunal!$T$13:$T$50,0)),"-",SUMIF(Tribunal!$T$13:$T$50,Distrito!$A17,Tribunal!G$13:G$50))</f>
        <v>-</v>
      </c>
      <c r="G17" s="26" t="str">
        <f>IF(ISERROR(MATCH($A17,Tribunal!$T$13:$T$50,0)),"-",SUMIF(Tribunal!$T$13:$T$50,Distrito!$A17,Tribunal!H$13:H$50))</f>
        <v>-</v>
      </c>
      <c r="H17" s="26" t="str">
        <f>IF(ISERROR(MATCH($A17,Tribunal!$T$13:$T$50,0)),"-",SUMIF(Tribunal!$T$13:$T$50,Distrito!$A17,Tribunal!I$13:I$50))</f>
        <v>-</v>
      </c>
      <c r="I17" s="27">
        <f t="shared" si="0"/>
        <v>0</v>
      </c>
      <c r="J17" s="26" t="str">
        <f>IF(ISERROR(MATCH($A17,Tribunal!$T$13:$T$50,0)),"-",SUMIF(Tribunal!$T$13:$T$50,Distrito!$A17,Tribunal!K$13:K$50))</f>
        <v>-</v>
      </c>
      <c r="K17" s="26" t="str">
        <f>IF(ISERROR(MATCH($A17,Tribunal!$T$13:$T$50,0)),"-",SUMIF(Tribunal!$T$13:$T$50,Distrito!$A17,Tribunal!L$13:L$50))</f>
        <v>-</v>
      </c>
      <c r="L17" s="26" t="str">
        <f>IF(ISERROR(MATCH($A17,Tribunal!$T$13:$T$50,0)),"-",SUMIF(Tribunal!$T$13:$T$50,Distrito!$A17,Tribunal!M$13:M$50))</f>
        <v>-</v>
      </c>
      <c r="M17" s="26" t="str">
        <f>IF(ISERROR(MATCH($A17,Tribunal!$T$13:$T$50,0)),"-",SUMIF(Tribunal!$T$13:$T$50,Distrito!$A17,Tribunal!N$13:N$50))</f>
        <v>-</v>
      </c>
      <c r="N17" s="26" t="str">
        <f>IF(ISERROR(MATCH($A17,Tribunal!$T$13:$T$50,0)),"-",SUMIF(Tribunal!$T$13:$T$50,Distrito!$A17,Tribunal!O$13:O$50))</f>
        <v>-</v>
      </c>
      <c r="O17" s="26" t="str">
        <f>IF(ISERROR(MATCH($A17,Tribunal!$T$13:$T$50,0)),"-",SUMIF(Tribunal!$T$13:$T$50,Distrito!$A17,Tribunal!P$13:P$50))</f>
        <v>-</v>
      </c>
      <c r="P17" s="26" t="str">
        <f>IF(ISERROR(MATCH($A17,Tribunal!$T$13:$T$50,0)),"-",SUMIF(Tribunal!$T$13:$T$50,Distrito!$A17,Tribunal!Q$13:Q$50))</f>
        <v>-</v>
      </c>
      <c r="Q17" s="27">
        <f t="shared" si="1"/>
        <v>0</v>
      </c>
    </row>
    <row r="18" spans="1:17" ht="13.5" thickBot="1" x14ac:dyDescent="0.25">
      <c r="A18" s="25" t="s">
        <v>53</v>
      </c>
      <c r="B18" s="26">
        <f>IF(ISERROR(MATCH($A18,Tribunal!$T$13:$T$50,0)),"-",SUMIF(Tribunal!$T$13:$T$50,Distrito!$A18,Tribunal!C$13:C$50))</f>
        <v>94</v>
      </c>
      <c r="C18" s="26">
        <f>IF(ISERROR(MATCH($A18,Tribunal!$T$13:$T$50,0)),"-",SUMIF(Tribunal!$T$13:$T$50,Distrito!$A18,Tribunal!D$13:D$50))</f>
        <v>36</v>
      </c>
      <c r="D18" s="26">
        <f>IF(ISERROR(MATCH($A18,Tribunal!$T$13:$T$50,0)),"-",SUMIF(Tribunal!$T$13:$T$50,Distrito!$A18,Tribunal!E$13:E$50))</f>
        <v>3</v>
      </c>
      <c r="E18" s="26">
        <f>IF(ISERROR(MATCH($A18,Tribunal!$T$13:$T$50,0)),"-",SUMIF(Tribunal!$T$13:$T$50,Distrito!$A18,Tribunal!F$13:F$50))</f>
        <v>3</v>
      </c>
      <c r="F18" s="26">
        <f>IF(ISERROR(MATCH($A18,Tribunal!$T$13:$T$50,0)),"-",SUMIF(Tribunal!$T$13:$T$50,Distrito!$A18,Tribunal!G$13:G$50))</f>
        <v>0</v>
      </c>
      <c r="G18" s="26">
        <f>IF(ISERROR(MATCH($A18,Tribunal!$T$13:$T$50,0)),"-",SUMIF(Tribunal!$T$13:$T$50,Distrito!$A18,Tribunal!H$13:H$50))</f>
        <v>0</v>
      </c>
      <c r="H18" s="26">
        <f>IF(ISERROR(MATCH($A18,Tribunal!$T$13:$T$50,0)),"-",SUMIF(Tribunal!$T$13:$T$50,Distrito!$A18,Tribunal!I$13:I$50))</f>
        <v>0</v>
      </c>
      <c r="I18" s="27">
        <f t="shared" si="0"/>
        <v>136</v>
      </c>
      <c r="J18" s="26">
        <f>IF(ISERROR(MATCH($A18,Tribunal!$T$13:$T$50,0)),"-",SUMIF(Tribunal!$T$13:$T$50,Distrito!$A18,Tribunal!K$13:K$50))</f>
        <v>70</v>
      </c>
      <c r="K18" s="26">
        <f>IF(ISERROR(MATCH($A18,Tribunal!$T$13:$T$50,0)),"-",SUMIF(Tribunal!$T$13:$T$50,Distrito!$A18,Tribunal!L$13:L$50))</f>
        <v>28</v>
      </c>
      <c r="L18" s="26">
        <f>IF(ISERROR(MATCH($A18,Tribunal!$T$13:$T$50,0)),"-",SUMIF(Tribunal!$T$13:$T$50,Distrito!$A18,Tribunal!M$13:M$50))</f>
        <v>3</v>
      </c>
      <c r="M18" s="26">
        <f>IF(ISERROR(MATCH($A18,Tribunal!$T$13:$T$50,0)),"-",SUMIF(Tribunal!$T$13:$T$50,Distrito!$A18,Tribunal!N$13:N$50))</f>
        <v>1</v>
      </c>
      <c r="N18" s="26">
        <f>IF(ISERROR(MATCH($A18,Tribunal!$T$13:$T$50,0)),"-",SUMIF(Tribunal!$T$13:$T$50,Distrito!$A18,Tribunal!O$13:O$50))</f>
        <v>0</v>
      </c>
      <c r="O18" s="26">
        <f>IF(ISERROR(MATCH($A18,Tribunal!$T$13:$T$50,0)),"-",SUMIF(Tribunal!$T$13:$T$50,Distrito!$A18,Tribunal!P$13:P$50))</f>
        <v>0</v>
      </c>
      <c r="P18" s="26">
        <f>IF(ISERROR(MATCH($A18,Tribunal!$T$13:$T$50,0)),"-",SUMIF(Tribunal!$T$13:$T$50,Distrito!$A18,Tribunal!Q$13:Q$50))</f>
        <v>0</v>
      </c>
      <c r="Q18" s="27">
        <f t="shared" si="1"/>
        <v>102</v>
      </c>
    </row>
    <row r="19" spans="1:17" ht="13.5" thickBot="1" x14ac:dyDescent="0.25">
      <c r="A19" s="25" t="s">
        <v>58</v>
      </c>
      <c r="B19" s="26">
        <f>IF(ISERROR(MATCH($A19,Tribunal!$T$13:$T$50,0)),"-",SUMIF(Tribunal!$T$13:$T$50,Distrito!$A19,Tribunal!C$13:C$50))</f>
        <v>107</v>
      </c>
      <c r="C19" s="26">
        <f>IF(ISERROR(MATCH($A19,Tribunal!$T$13:$T$50,0)),"-",SUMIF(Tribunal!$T$13:$T$50,Distrito!$A19,Tribunal!D$13:D$50))</f>
        <v>61</v>
      </c>
      <c r="D19" s="26">
        <f>IF(ISERROR(MATCH($A19,Tribunal!$T$13:$T$50,0)),"-",SUMIF(Tribunal!$T$13:$T$50,Distrito!$A19,Tribunal!E$13:E$50))</f>
        <v>3</v>
      </c>
      <c r="E19" s="26">
        <f>IF(ISERROR(MATCH($A19,Tribunal!$T$13:$T$50,0)),"-",SUMIF(Tribunal!$T$13:$T$50,Distrito!$A19,Tribunal!F$13:F$50))</f>
        <v>26</v>
      </c>
      <c r="F19" s="26">
        <f>IF(ISERROR(MATCH($A19,Tribunal!$T$13:$T$50,0)),"-",SUMIF(Tribunal!$T$13:$T$50,Distrito!$A19,Tribunal!G$13:G$50))</f>
        <v>0</v>
      </c>
      <c r="G19" s="26">
        <f>IF(ISERROR(MATCH($A19,Tribunal!$T$13:$T$50,0)),"-",SUMIF(Tribunal!$T$13:$T$50,Distrito!$A19,Tribunal!H$13:H$50))</f>
        <v>5</v>
      </c>
      <c r="H19" s="26">
        <f>IF(ISERROR(MATCH($A19,Tribunal!$T$13:$T$50,0)),"-",SUMIF(Tribunal!$T$13:$T$50,Distrito!$A19,Tribunal!I$13:I$50))</f>
        <v>15</v>
      </c>
      <c r="I19" s="27">
        <f t="shared" si="0"/>
        <v>217</v>
      </c>
      <c r="J19" s="26">
        <f>IF(ISERROR(MATCH($A19,Tribunal!$T$13:$T$50,0)),"-",SUMIF(Tribunal!$T$13:$T$50,Distrito!$A19,Tribunal!K$13:K$50))</f>
        <v>81</v>
      </c>
      <c r="K19" s="26">
        <f>IF(ISERROR(MATCH($A19,Tribunal!$T$13:$T$50,0)),"-",SUMIF(Tribunal!$T$13:$T$50,Distrito!$A19,Tribunal!L$13:L$50))</f>
        <v>43</v>
      </c>
      <c r="L19" s="26">
        <f>IF(ISERROR(MATCH($A19,Tribunal!$T$13:$T$50,0)),"-",SUMIF(Tribunal!$T$13:$T$50,Distrito!$A19,Tribunal!M$13:M$50))</f>
        <v>3</v>
      </c>
      <c r="M19" s="26">
        <f>IF(ISERROR(MATCH($A19,Tribunal!$T$13:$T$50,0)),"-",SUMIF(Tribunal!$T$13:$T$50,Distrito!$A19,Tribunal!N$13:N$50))</f>
        <v>26</v>
      </c>
      <c r="N19" s="26">
        <f>IF(ISERROR(MATCH($A19,Tribunal!$T$13:$T$50,0)),"-",SUMIF(Tribunal!$T$13:$T$50,Distrito!$A19,Tribunal!O$13:O$50))</f>
        <v>0</v>
      </c>
      <c r="O19" s="26">
        <f>IF(ISERROR(MATCH($A19,Tribunal!$T$13:$T$50,0)),"-",SUMIF(Tribunal!$T$13:$T$50,Distrito!$A19,Tribunal!P$13:P$50))</f>
        <v>2</v>
      </c>
      <c r="P19" s="26">
        <f>IF(ISERROR(MATCH($A19,Tribunal!$T$13:$T$50,0)),"-",SUMIF(Tribunal!$T$13:$T$50,Distrito!$A19,Tribunal!Q$13:Q$50))</f>
        <v>15</v>
      </c>
      <c r="Q19" s="27">
        <f t="shared" si="1"/>
        <v>170</v>
      </c>
    </row>
    <row r="20" spans="1:17" ht="13.5" thickBot="1" x14ac:dyDescent="0.25">
      <c r="A20" s="25" t="s">
        <v>70</v>
      </c>
      <c r="B20" s="26">
        <f>IF(ISERROR(MATCH($A20,Tribunal!$T$13:$T$50,0)),"-",SUMIF(Tribunal!$T$13:$T$50,Distrito!$A20,Tribunal!C$13:C$50))</f>
        <v>27</v>
      </c>
      <c r="C20" s="26">
        <f>IF(ISERROR(MATCH($A20,Tribunal!$T$13:$T$50,0)),"-",SUMIF(Tribunal!$T$13:$T$50,Distrito!$A20,Tribunal!D$13:D$50))</f>
        <v>10</v>
      </c>
      <c r="D20" s="26">
        <f>IF(ISERROR(MATCH($A20,Tribunal!$T$13:$T$50,0)),"-",SUMIF(Tribunal!$T$13:$T$50,Distrito!$A20,Tribunal!E$13:E$50))</f>
        <v>4</v>
      </c>
      <c r="E20" s="26">
        <f>IF(ISERROR(MATCH($A20,Tribunal!$T$13:$T$50,0)),"-",SUMIF(Tribunal!$T$13:$T$50,Distrito!$A20,Tribunal!F$13:F$50))</f>
        <v>23</v>
      </c>
      <c r="F20" s="26">
        <f>IF(ISERROR(MATCH($A20,Tribunal!$T$13:$T$50,0)),"-",SUMIF(Tribunal!$T$13:$T$50,Distrito!$A20,Tribunal!G$13:G$50))</f>
        <v>1</v>
      </c>
      <c r="G20" s="26">
        <f>IF(ISERROR(MATCH($A20,Tribunal!$T$13:$T$50,0)),"-",SUMIF(Tribunal!$T$13:$T$50,Distrito!$A20,Tribunal!H$13:H$50))</f>
        <v>10</v>
      </c>
      <c r="H20" s="26">
        <f>IF(ISERROR(MATCH($A20,Tribunal!$T$13:$T$50,0)),"-",SUMIF(Tribunal!$T$13:$T$50,Distrito!$A20,Tribunal!I$13:I$50))</f>
        <v>0</v>
      </c>
      <c r="I20" s="27">
        <f t="shared" si="0"/>
        <v>75</v>
      </c>
      <c r="J20" s="26">
        <f>IF(ISERROR(MATCH($A20,Tribunal!$T$13:$T$50,0)),"-",SUMIF(Tribunal!$T$13:$T$50,Distrito!$A20,Tribunal!K$13:K$50))</f>
        <v>19</v>
      </c>
      <c r="K20" s="26">
        <f>IF(ISERROR(MATCH($A20,Tribunal!$T$13:$T$50,0)),"-",SUMIF(Tribunal!$T$13:$T$50,Distrito!$A20,Tribunal!L$13:L$50))</f>
        <v>10</v>
      </c>
      <c r="L20" s="26">
        <f>IF(ISERROR(MATCH($A20,Tribunal!$T$13:$T$50,0)),"-",SUMIF(Tribunal!$T$13:$T$50,Distrito!$A20,Tribunal!M$13:M$50))</f>
        <v>2</v>
      </c>
      <c r="M20" s="26">
        <f>IF(ISERROR(MATCH($A20,Tribunal!$T$13:$T$50,0)),"-",SUMIF(Tribunal!$T$13:$T$50,Distrito!$A20,Tribunal!N$13:N$50))</f>
        <v>19</v>
      </c>
      <c r="N20" s="26">
        <f>IF(ISERROR(MATCH($A20,Tribunal!$T$13:$T$50,0)),"-",SUMIF(Tribunal!$T$13:$T$50,Distrito!$A20,Tribunal!O$13:O$50))</f>
        <v>1</v>
      </c>
      <c r="O20" s="26">
        <f>IF(ISERROR(MATCH($A20,Tribunal!$T$13:$T$50,0)),"-",SUMIF(Tribunal!$T$13:$T$50,Distrito!$A20,Tribunal!P$13:P$50))</f>
        <v>31</v>
      </c>
      <c r="P20" s="26">
        <f>IF(ISERROR(MATCH($A20,Tribunal!$T$13:$T$50,0)),"-",SUMIF(Tribunal!$T$13:$T$50,Distrito!$A20,Tribunal!Q$13:Q$50))</f>
        <v>0</v>
      </c>
      <c r="Q20" s="27">
        <f t="shared" si="1"/>
        <v>82</v>
      </c>
    </row>
    <row r="21" spans="1:17" ht="13.5" thickBot="1" x14ac:dyDescent="0.25">
      <c r="A21" s="25" t="s">
        <v>78</v>
      </c>
      <c r="B21" s="26">
        <f>IF(ISERROR(MATCH($A21,Tribunal!$T$13:$T$50,0)),"-",SUMIF(Tribunal!$T$13:$T$50,Distrito!$A21,Tribunal!C$13:C$50))</f>
        <v>3</v>
      </c>
      <c r="C21" s="26">
        <f>IF(ISERROR(MATCH($A21,Tribunal!$T$13:$T$50,0)),"-",SUMIF(Tribunal!$T$13:$T$50,Distrito!$A21,Tribunal!D$13:D$50))</f>
        <v>67</v>
      </c>
      <c r="D21" s="26">
        <f>IF(ISERROR(MATCH($A21,Tribunal!$T$13:$T$50,0)),"-",SUMIF(Tribunal!$T$13:$T$50,Distrito!$A21,Tribunal!E$13:E$50))</f>
        <v>1</v>
      </c>
      <c r="E21" s="26">
        <f>IF(ISERROR(MATCH($A21,Tribunal!$T$13:$T$50,0)),"-",SUMIF(Tribunal!$T$13:$T$50,Distrito!$A21,Tribunal!F$13:F$50))</f>
        <v>11</v>
      </c>
      <c r="F21" s="26">
        <f>IF(ISERROR(MATCH($A21,Tribunal!$T$13:$T$50,0)),"-",SUMIF(Tribunal!$T$13:$T$50,Distrito!$A21,Tribunal!G$13:G$50))</f>
        <v>0</v>
      </c>
      <c r="G21" s="26">
        <f>IF(ISERROR(MATCH($A21,Tribunal!$T$13:$T$50,0)),"-",SUMIF(Tribunal!$T$13:$T$50,Distrito!$A21,Tribunal!H$13:H$50))</f>
        <v>15</v>
      </c>
      <c r="H21" s="26">
        <f>IF(ISERROR(MATCH($A21,Tribunal!$T$13:$T$50,0)),"-",SUMIF(Tribunal!$T$13:$T$50,Distrito!$A21,Tribunal!I$13:I$50))</f>
        <v>2</v>
      </c>
      <c r="I21" s="27">
        <f t="shared" si="0"/>
        <v>99</v>
      </c>
      <c r="J21" s="26">
        <f>IF(ISERROR(MATCH($A21,Tribunal!$T$13:$T$50,0)),"-",SUMIF(Tribunal!$T$13:$T$50,Distrito!$A21,Tribunal!K$13:K$50))</f>
        <v>2</v>
      </c>
      <c r="K21" s="26">
        <f>IF(ISERROR(MATCH($A21,Tribunal!$T$13:$T$50,0)),"-",SUMIF(Tribunal!$T$13:$T$50,Distrito!$A21,Tribunal!L$13:L$50))</f>
        <v>67</v>
      </c>
      <c r="L21" s="26">
        <f>IF(ISERROR(MATCH($A21,Tribunal!$T$13:$T$50,0)),"-",SUMIF(Tribunal!$T$13:$T$50,Distrito!$A21,Tribunal!M$13:M$50))</f>
        <v>1</v>
      </c>
      <c r="M21" s="26">
        <f>IF(ISERROR(MATCH($A21,Tribunal!$T$13:$T$50,0)),"-",SUMIF(Tribunal!$T$13:$T$50,Distrito!$A21,Tribunal!N$13:N$50))</f>
        <v>7</v>
      </c>
      <c r="N21" s="26">
        <f>IF(ISERROR(MATCH($A21,Tribunal!$T$13:$T$50,0)),"-",SUMIF(Tribunal!$T$13:$T$50,Distrito!$A21,Tribunal!O$13:O$50))</f>
        <v>0</v>
      </c>
      <c r="O21" s="26">
        <f>IF(ISERROR(MATCH($A21,Tribunal!$T$13:$T$50,0)),"-",SUMIF(Tribunal!$T$13:$T$50,Distrito!$A21,Tribunal!P$13:P$50))</f>
        <v>7</v>
      </c>
      <c r="P21" s="26">
        <f>IF(ISERROR(MATCH($A21,Tribunal!$T$13:$T$50,0)),"-",SUMIF(Tribunal!$T$13:$T$50,Distrito!$A21,Tribunal!Q$13:Q$50))</f>
        <v>2</v>
      </c>
      <c r="Q21" s="27">
        <f t="shared" si="1"/>
        <v>86</v>
      </c>
    </row>
    <row r="22" spans="1:17" ht="15" customHeight="1" thickBot="1" x14ac:dyDescent="0.25">
      <c r="A22" s="25" t="s">
        <v>150</v>
      </c>
      <c r="B22" s="26" t="str">
        <f>IF(ISERROR(MATCH($A22,Tribunal!$T$13:$T$50,0)),"-",SUMIF(Tribunal!$T$13:$T$50,Distrito!$A22,Tribunal!C$13:C$50))</f>
        <v>-</v>
      </c>
      <c r="C22" s="26" t="str">
        <f>IF(ISERROR(MATCH($A22,Tribunal!$T$13:$T$50,0)),"-",SUMIF(Tribunal!$T$13:$T$50,Distrito!$A22,Tribunal!D$13:D$50))</f>
        <v>-</v>
      </c>
      <c r="D22" s="26" t="str">
        <f>IF(ISERROR(MATCH($A22,Tribunal!$T$13:$T$50,0)),"-",SUMIF(Tribunal!$T$13:$T$50,Distrito!$A22,Tribunal!E$13:E$50))</f>
        <v>-</v>
      </c>
      <c r="E22" s="26" t="str">
        <f>IF(ISERROR(MATCH($A22,Tribunal!$T$13:$T$50,0)),"-",SUMIF(Tribunal!$T$13:$T$50,Distrito!$A22,Tribunal!F$13:F$50))</f>
        <v>-</v>
      </c>
      <c r="F22" s="26" t="str">
        <f>IF(ISERROR(MATCH($A22,Tribunal!$T$13:$T$50,0)),"-",SUMIF(Tribunal!$T$13:$T$50,Distrito!$A22,Tribunal!G$13:G$50))</f>
        <v>-</v>
      </c>
      <c r="G22" s="26" t="str">
        <f>IF(ISERROR(MATCH($A22,Tribunal!$T$13:$T$50,0)),"-",SUMIF(Tribunal!$T$13:$T$50,Distrito!$A22,Tribunal!H$13:H$50))</f>
        <v>-</v>
      </c>
      <c r="H22" s="26" t="str">
        <f>IF(ISERROR(MATCH($A22,Tribunal!$T$13:$T$50,0)),"-",SUMIF(Tribunal!$T$13:$T$50,Distrito!$A22,Tribunal!I$13:I$50))</f>
        <v>-</v>
      </c>
      <c r="I22" s="27">
        <f t="shared" si="0"/>
        <v>0</v>
      </c>
      <c r="J22" s="26" t="str">
        <f>IF(ISERROR(MATCH($A22,Tribunal!$T$13:$T$50,0)),"-",SUMIF(Tribunal!$T$13:$T$50,Distrito!$A22,Tribunal!K$13:K$50))</f>
        <v>-</v>
      </c>
      <c r="K22" s="26" t="str">
        <f>IF(ISERROR(MATCH($A22,Tribunal!$T$13:$T$50,0)),"-",SUMIF(Tribunal!$T$13:$T$50,Distrito!$A22,Tribunal!L$13:L$50))</f>
        <v>-</v>
      </c>
      <c r="L22" s="26" t="str">
        <f>IF(ISERROR(MATCH($A22,Tribunal!$T$13:$T$50,0)),"-",SUMIF(Tribunal!$T$13:$T$50,Distrito!$A22,Tribunal!M$13:M$50))</f>
        <v>-</v>
      </c>
      <c r="M22" s="26" t="str">
        <f>IF(ISERROR(MATCH($A22,Tribunal!$T$13:$T$50,0)),"-",SUMIF(Tribunal!$T$13:$T$50,Distrito!$A22,Tribunal!N$13:N$50))</f>
        <v>-</v>
      </c>
      <c r="N22" s="26" t="str">
        <f>IF(ISERROR(MATCH($A22,Tribunal!$T$13:$T$50,0)),"-",SUMIF(Tribunal!$T$13:$T$50,Distrito!$A22,Tribunal!O$13:O$50))</f>
        <v>-</v>
      </c>
      <c r="O22" s="26" t="str">
        <f>IF(ISERROR(MATCH($A22,Tribunal!$T$13:$T$50,0)),"-",SUMIF(Tribunal!$T$13:$T$50,Distrito!$A22,Tribunal!P$13:P$50))</f>
        <v>-</v>
      </c>
      <c r="P22" s="26" t="str">
        <f>IF(ISERROR(MATCH($A22,Tribunal!$T$13:$T$50,0)),"-",SUMIF(Tribunal!$T$13:$T$50,Distrito!$A22,Tribunal!Q$13:Q$50))</f>
        <v>-</v>
      </c>
      <c r="Q22" s="27">
        <f t="shared" si="1"/>
        <v>0</v>
      </c>
    </row>
    <row r="23" spans="1:17" ht="15" customHeight="1" thickBot="1" x14ac:dyDescent="0.25">
      <c r="A23" s="25" t="s">
        <v>151</v>
      </c>
      <c r="B23" s="26" t="str">
        <f>IF(ISERROR(MATCH($A23,Tribunal!$T$13:$T$50,0)),"-",SUMIF(Tribunal!$T$13:$T$50,Distrito!$A23,Tribunal!C$13:C$50))</f>
        <v>-</v>
      </c>
      <c r="C23" s="26" t="str">
        <f>IF(ISERROR(MATCH($A23,Tribunal!$T$13:$T$50,0)),"-",SUMIF(Tribunal!$T$13:$T$50,Distrito!$A23,Tribunal!D$13:D$50))</f>
        <v>-</v>
      </c>
      <c r="D23" s="26" t="str">
        <f>IF(ISERROR(MATCH($A23,Tribunal!$T$13:$T$50,0)),"-",SUMIF(Tribunal!$T$13:$T$50,Distrito!$A23,Tribunal!E$13:E$50))</f>
        <v>-</v>
      </c>
      <c r="E23" s="26" t="str">
        <f>IF(ISERROR(MATCH($A23,Tribunal!$T$13:$T$50,0)),"-",SUMIF(Tribunal!$T$13:$T$50,Distrito!$A23,Tribunal!F$13:F$50))</f>
        <v>-</v>
      </c>
      <c r="F23" s="26" t="str">
        <f>IF(ISERROR(MATCH($A23,Tribunal!$T$13:$T$50,0)),"-",SUMIF(Tribunal!$T$13:$T$50,Distrito!$A23,Tribunal!G$13:G$50))</f>
        <v>-</v>
      </c>
      <c r="G23" s="26" t="str">
        <f>IF(ISERROR(MATCH($A23,Tribunal!$T$13:$T$50,0)),"-",SUMIF(Tribunal!$T$13:$T$50,Distrito!$A23,Tribunal!H$13:H$50))</f>
        <v>-</v>
      </c>
      <c r="H23" s="26" t="str">
        <f>IF(ISERROR(MATCH($A23,Tribunal!$T$13:$T$50,0)),"-",SUMIF(Tribunal!$T$13:$T$50,Distrito!$A23,Tribunal!I$13:I$50))</f>
        <v>-</v>
      </c>
      <c r="I23" s="27">
        <f t="shared" si="0"/>
        <v>0</v>
      </c>
      <c r="J23" s="26" t="str">
        <f>IF(ISERROR(MATCH($A23,Tribunal!$T$13:$T$50,0)),"-",SUMIF(Tribunal!$T$13:$T$50,Distrito!$A23,Tribunal!K$13:K$50))</f>
        <v>-</v>
      </c>
      <c r="K23" s="26" t="str">
        <f>IF(ISERROR(MATCH($A23,Tribunal!$T$13:$T$50,0)),"-",SUMIF(Tribunal!$T$13:$T$50,Distrito!$A23,Tribunal!L$13:L$50))</f>
        <v>-</v>
      </c>
      <c r="L23" s="26" t="str">
        <f>IF(ISERROR(MATCH($A23,Tribunal!$T$13:$T$50,0)),"-",SUMIF(Tribunal!$T$13:$T$50,Distrito!$A23,Tribunal!M$13:M$50))</f>
        <v>-</v>
      </c>
      <c r="M23" s="26" t="str">
        <f>IF(ISERROR(MATCH($A23,Tribunal!$T$13:$T$50,0)),"-",SUMIF(Tribunal!$T$13:$T$50,Distrito!$A23,Tribunal!N$13:N$50))</f>
        <v>-</v>
      </c>
      <c r="N23" s="26" t="str">
        <f>IF(ISERROR(MATCH($A23,Tribunal!$T$13:$T$50,0)),"-",SUMIF(Tribunal!$T$13:$T$50,Distrito!$A23,Tribunal!O$13:O$50))</f>
        <v>-</v>
      </c>
      <c r="O23" s="26" t="str">
        <f>IF(ISERROR(MATCH($A23,Tribunal!$T$13:$T$50,0)),"-",SUMIF(Tribunal!$T$13:$T$50,Distrito!$A23,Tribunal!P$13:P$50))</f>
        <v>-</v>
      </c>
      <c r="P23" s="26" t="str">
        <f>IF(ISERROR(MATCH($A23,Tribunal!$T$13:$T$50,0)),"-",SUMIF(Tribunal!$T$13:$T$50,Distrito!$A23,Tribunal!Q$13:Q$50))</f>
        <v>-</v>
      </c>
      <c r="Q23" s="27">
        <f t="shared" si="1"/>
        <v>0</v>
      </c>
    </row>
    <row r="24" spans="1:17" ht="15" customHeight="1" thickBot="1" x14ac:dyDescent="0.25">
      <c r="A24" s="25" t="s">
        <v>86</v>
      </c>
      <c r="B24" s="26">
        <f>IF(ISERROR(MATCH($A24,Tribunal!$T$13:$T$50,0)),"-",SUMIF(Tribunal!$T$13:$T$50,Distrito!$A24,Tribunal!C$13:C$50))</f>
        <v>13</v>
      </c>
      <c r="C24" s="26">
        <f>IF(ISERROR(MATCH($A24,Tribunal!$T$13:$T$50,0)),"-",SUMIF(Tribunal!$T$13:$T$50,Distrito!$A24,Tribunal!D$13:D$50))</f>
        <v>26</v>
      </c>
      <c r="D24" s="26">
        <f>IF(ISERROR(MATCH($A24,Tribunal!$T$13:$T$50,0)),"-",SUMIF(Tribunal!$T$13:$T$50,Distrito!$A24,Tribunal!E$13:E$50))</f>
        <v>3</v>
      </c>
      <c r="E24" s="26">
        <f>IF(ISERROR(MATCH($A24,Tribunal!$T$13:$T$50,0)),"-",SUMIF(Tribunal!$T$13:$T$50,Distrito!$A24,Tribunal!F$13:F$50))</f>
        <v>40</v>
      </c>
      <c r="F24" s="26">
        <f>IF(ISERROR(MATCH($A24,Tribunal!$T$13:$T$50,0)),"-",SUMIF(Tribunal!$T$13:$T$50,Distrito!$A24,Tribunal!G$13:G$50))</f>
        <v>1</v>
      </c>
      <c r="G24" s="26">
        <f>IF(ISERROR(MATCH($A24,Tribunal!$T$13:$T$50,0)),"-",SUMIF(Tribunal!$T$13:$T$50,Distrito!$A24,Tribunal!H$13:H$50))</f>
        <v>33</v>
      </c>
      <c r="H24" s="26">
        <f>IF(ISERROR(MATCH($A24,Tribunal!$T$13:$T$50,0)),"-",SUMIF(Tribunal!$T$13:$T$50,Distrito!$A24,Tribunal!I$13:I$50))</f>
        <v>0</v>
      </c>
      <c r="I24" s="27">
        <f t="shared" si="0"/>
        <v>116</v>
      </c>
      <c r="J24" s="26">
        <f>IF(ISERROR(MATCH($A24,Tribunal!$T$13:$T$50,0)),"-",SUMIF(Tribunal!$T$13:$T$50,Distrito!$A24,Tribunal!K$13:K$50))</f>
        <v>16</v>
      </c>
      <c r="K24" s="26">
        <f>IF(ISERROR(MATCH($A24,Tribunal!$T$13:$T$50,0)),"-",SUMIF(Tribunal!$T$13:$T$50,Distrito!$A24,Tribunal!L$13:L$50))</f>
        <v>22</v>
      </c>
      <c r="L24" s="26">
        <f>IF(ISERROR(MATCH($A24,Tribunal!$T$13:$T$50,0)),"-",SUMIF(Tribunal!$T$13:$T$50,Distrito!$A24,Tribunal!M$13:M$50))</f>
        <v>0</v>
      </c>
      <c r="M24" s="26">
        <f>IF(ISERROR(MATCH($A24,Tribunal!$T$13:$T$50,0)),"-",SUMIF(Tribunal!$T$13:$T$50,Distrito!$A24,Tribunal!N$13:N$50))</f>
        <v>38</v>
      </c>
      <c r="N24" s="26">
        <f>IF(ISERROR(MATCH($A24,Tribunal!$T$13:$T$50,0)),"-",SUMIF(Tribunal!$T$13:$T$50,Distrito!$A24,Tribunal!O$13:O$50))</f>
        <v>1</v>
      </c>
      <c r="O24" s="26">
        <f>IF(ISERROR(MATCH($A24,Tribunal!$T$13:$T$50,0)),"-",SUMIF(Tribunal!$T$13:$T$50,Distrito!$A24,Tribunal!P$13:P$50))</f>
        <v>16</v>
      </c>
      <c r="P24" s="26">
        <f>IF(ISERROR(MATCH($A24,Tribunal!$T$13:$T$50,0)),"-",SUMIF(Tribunal!$T$13:$T$50,Distrito!$A24,Tribunal!Q$13:Q$50))</f>
        <v>0</v>
      </c>
      <c r="Q24" s="27">
        <f t="shared" si="1"/>
        <v>93</v>
      </c>
    </row>
    <row r="25" spans="1:17" ht="15" customHeight="1" thickBot="1" x14ac:dyDescent="0.25">
      <c r="A25" s="25" t="s">
        <v>152</v>
      </c>
      <c r="B25" s="26" t="str">
        <f>IF(ISERROR(MATCH($A25,Tribunal!$T$13:$T$50,0)),"-",SUMIF(Tribunal!$T$13:$T$50,Distrito!$A25,Tribunal!C$13:C$50))</f>
        <v>-</v>
      </c>
      <c r="C25" s="26" t="str">
        <f>IF(ISERROR(MATCH($A25,Tribunal!$T$13:$T$50,0)),"-",SUMIF(Tribunal!$T$13:$T$50,Distrito!$A25,Tribunal!D$13:D$50))</f>
        <v>-</v>
      </c>
      <c r="D25" s="26" t="str">
        <f>IF(ISERROR(MATCH($A25,Tribunal!$T$13:$T$50,0)),"-",SUMIF(Tribunal!$T$13:$T$50,Distrito!$A25,Tribunal!E$13:E$50))</f>
        <v>-</v>
      </c>
      <c r="E25" s="26" t="str">
        <f>IF(ISERROR(MATCH($A25,Tribunal!$T$13:$T$50,0)),"-",SUMIF(Tribunal!$T$13:$T$50,Distrito!$A25,Tribunal!F$13:F$50))</f>
        <v>-</v>
      </c>
      <c r="F25" s="26" t="str">
        <f>IF(ISERROR(MATCH($A25,Tribunal!$T$13:$T$50,0)),"-",SUMIF(Tribunal!$T$13:$T$50,Distrito!$A25,Tribunal!G$13:G$50))</f>
        <v>-</v>
      </c>
      <c r="G25" s="26" t="str">
        <f>IF(ISERROR(MATCH($A25,Tribunal!$T$13:$T$50,0)),"-",SUMIF(Tribunal!$T$13:$T$50,Distrito!$A25,Tribunal!H$13:H$50))</f>
        <v>-</v>
      </c>
      <c r="H25" s="26" t="str">
        <f>IF(ISERROR(MATCH($A25,Tribunal!$T$13:$T$50,0)),"-",SUMIF(Tribunal!$T$13:$T$50,Distrito!$A25,Tribunal!I$13:I$50))</f>
        <v>-</v>
      </c>
      <c r="I25" s="27">
        <f t="shared" si="0"/>
        <v>0</v>
      </c>
      <c r="J25" s="26" t="str">
        <f>IF(ISERROR(MATCH($A25,Tribunal!$T$13:$T$50,0)),"-",SUMIF(Tribunal!$T$13:$T$50,Distrito!$A25,Tribunal!K$13:K$50))</f>
        <v>-</v>
      </c>
      <c r="K25" s="26" t="str">
        <f>IF(ISERROR(MATCH($A25,Tribunal!$T$13:$T$50,0)),"-",SUMIF(Tribunal!$T$13:$T$50,Distrito!$A25,Tribunal!L$13:L$50))</f>
        <v>-</v>
      </c>
      <c r="L25" s="26" t="str">
        <f>IF(ISERROR(MATCH($A25,Tribunal!$T$13:$T$50,0)),"-",SUMIF(Tribunal!$T$13:$T$50,Distrito!$A25,Tribunal!M$13:M$50))</f>
        <v>-</v>
      </c>
      <c r="M25" s="26" t="str">
        <f>IF(ISERROR(MATCH($A25,Tribunal!$T$13:$T$50,0)),"-",SUMIF(Tribunal!$T$13:$T$50,Distrito!$A25,Tribunal!N$13:N$50))</f>
        <v>-</v>
      </c>
      <c r="N25" s="26" t="str">
        <f>IF(ISERROR(MATCH($A25,Tribunal!$T$13:$T$50,0)),"-",SUMIF(Tribunal!$T$13:$T$50,Distrito!$A25,Tribunal!O$13:O$50))</f>
        <v>-</v>
      </c>
      <c r="O25" s="26" t="str">
        <f>IF(ISERROR(MATCH($A25,Tribunal!$T$13:$T$50,0)),"-",SUMIF(Tribunal!$T$13:$T$50,Distrito!$A25,Tribunal!P$13:P$50))</f>
        <v>-</v>
      </c>
      <c r="P25" s="26" t="str">
        <f>IF(ISERROR(MATCH($A25,Tribunal!$T$13:$T$50,0)),"-",SUMIF(Tribunal!$T$13:$T$50,Distrito!$A25,Tribunal!Q$13:Q$50))</f>
        <v>-</v>
      </c>
      <c r="Q25" s="27">
        <f t="shared" si="1"/>
        <v>0</v>
      </c>
    </row>
    <row r="26" spans="1:17" ht="13.5" thickBot="1" x14ac:dyDescent="0.25">
      <c r="A26" s="25" t="s">
        <v>153</v>
      </c>
      <c r="B26" s="26" t="str">
        <f>IF(ISERROR(MATCH($A26,Tribunal!$T$13:$T$50,0)),"-",SUMIF(Tribunal!$T$13:$T$50,Distrito!$A26,Tribunal!C$13:C$50))</f>
        <v>-</v>
      </c>
      <c r="C26" s="26" t="str">
        <f>IF(ISERROR(MATCH($A26,Tribunal!$T$13:$T$50,0)),"-",SUMIF(Tribunal!$T$13:$T$50,Distrito!$A26,Tribunal!D$13:D$50))</f>
        <v>-</v>
      </c>
      <c r="D26" s="26" t="str">
        <f>IF(ISERROR(MATCH($A26,Tribunal!$T$13:$T$50,0)),"-",SUMIF(Tribunal!$T$13:$T$50,Distrito!$A26,Tribunal!E$13:E$50))</f>
        <v>-</v>
      </c>
      <c r="E26" s="26" t="str">
        <f>IF(ISERROR(MATCH($A26,Tribunal!$T$13:$T$50,0)),"-",SUMIF(Tribunal!$T$13:$T$50,Distrito!$A26,Tribunal!F$13:F$50))</f>
        <v>-</v>
      </c>
      <c r="F26" s="26" t="str">
        <f>IF(ISERROR(MATCH($A26,Tribunal!$T$13:$T$50,0)),"-",SUMIF(Tribunal!$T$13:$T$50,Distrito!$A26,Tribunal!G$13:G$50))</f>
        <v>-</v>
      </c>
      <c r="G26" s="26" t="str">
        <f>IF(ISERROR(MATCH($A26,Tribunal!$T$13:$T$50,0)),"-",SUMIF(Tribunal!$T$13:$T$50,Distrito!$A26,Tribunal!H$13:H$50))</f>
        <v>-</v>
      </c>
      <c r="H26" s="26" t="str">
        <f>IF(ISERROR(MATCH($A26,Tribunal!$T$13:$T$50,0)),"-",SUMIF(Tribunal!$T$13:$T$50,Distrito!$A26,Tribunal!I$13:I$50))</f>
        <v>-</v>
      </c>
      <c r="I26" s="27">
        <f t="shared" si="0"/>
        <v>0</v>
      </c>
      <c r="J26" s="26" t="str">
        <f>IF(ISERROR(MATCH($A26,Tribunal!$T$13:$T$50,0)),"-",SUMIF(Tribunal!$T$13:$T$50,Distrito!$A26,Tribunal!K$13:K$50))</f>
        <v>-</v>
      </c>
      <c r="K26" s="26" t="str">
        <f>IF(ISERROR(MATCH($A26,Tribunal!$T$13:$T$50,0)),"-",SUMIF(Tribunal!$T$13:$T$50,Distrito!$A26,Tribunal!L$13:L$50))</f>
        <v>-</v>
      </c>
      <c r="L26" s="26" t="str">
        <f>IF(ISERROR(MATCH($A26,Tribunal!$T$13:$T$50,0)),"-",SUMIF(Tribunal!$T$13:$T$50,Distrito!$A26,Tribunal!M$13:M$50))</f>
        <v>-</v>
      </c>
      <c r="M26" s="26" t="str">
        <f>IF(ISERROR(MATCH($A26,Tribunal!$T$13:$T$50,0)),"-",SUMIF(Tribunal!$T$13:$T$50,Distrito!$A26,Tribunal!N$13:N$50))</f>
        <v>-</v>
      </c>
      <c r="N26" s="26" t="str">
        <f>IF(ISERROR(MATCH($A26,Tribunal!$T$13:$T$50,0)),"-",SUMIF(Tribunal!$T$13:$T$50,Distrito!$A26,Tribunal!O$13:O$50))</f>
        <v>-</v>
      </c>
      <c r="O26" s="26" t="str">
        <f>IF(ISERROR(MATCH($A26,Tribunal!$T$13:$T$50,0)),"-",SUMIF(Tribunal!$T$13:$T$50,Distrito!$A26,Tribunal!P$13:P$50))</f>
        <v>-</v>
      </c>
      <c r="P26" s="26" t="str">
        <f>IF(ISERROR(MATCH($A26,Tribunal!$T$13:$T$50,0)),"-",SUMIF(Tribunal!$T$13:$T$50,Distrito!$A26,Tribunal!Q$13:Q$50))</f>
        <v>-</v>
      </c>
      <c r="Q26" s="27">
        <f t="shared" si="1"/>
        <v>0</v>
      </c>
    </row>
    <row r="27" spans="1:17" ht="13.5" thickBot="1" x14ac:dyDescent="0.25">
      <c r="A27" s="25" t="s">
        <v>154</v>
      </c>
      <c r="B27" s="26" t="str">
        <f>IF(ISERROR(MATCH($A27,Tribunal!$T$13:$T$50,0)),"-",SUMIF(Tribunal!$T$13:$T$50,Distrito!$A27,Tribunal!C$13:C$50))</f>
        <v>-</v>
      </c>
      <c r="C27" s="26" t="str">
        <f>IF(ISERROR(MATCH($A27,Tribunal!$T$13:$T$50,0)),"-",SUMIF(Tribunal!$T$13:$T$50,Distrito!$A27,Tribunal!D$13:D$50))</f>
        <v>-</v>
      </c>
      <c r="D27" s="26" t="str">
        <f>IF(ISERROR(MATCH($A27,Tribunal!$T$13:$T$50,0)),"-",SUMIF(Tribunal!$T$13:$T$50,Distrito!$A27,Tribunal!E$13:E$50))</f>
        <v>-</v>
      </c>
      <c r="E27" s="26" t="str">
        <f>IF(ISERROR(MATCH($A27,Tribunal!$T$13:$T$50,0)),"-",SUMIF(Tribunal!$T$13:$T$50,Distrito!$A27,Tribunal!F$13:F$50))</f>
        <v>-</v>
      </c>
      <c r="F27" s="26" t="str">
        <f>IF(ISERROR(MATCH($A27,Tribunal!$T$13:$T$50,0)),"-",SUMIF(Tribunal!$T$13:$T$50,Distrito!$A27,Tribunal!G$13:G$50))</f>
        <v>-</v>
      </c>
      <c r="G27" s="26" t="str">
        <f>IF(ISERROR(MATCH($A27,Tribunal!$T$13:$T$50,0)),"-",SUMIF(Tribunal!$T$13:$T$50,Distrito!$A27,Tribunal!H$13:H$50))</f>
        <v>-</v>
      </c>
      <c r="H27" s="26" t="str">
        <f>IF(ISERROR(MATCH($A27,Tribunal!$T$13:$T$50,0)),"-",SUMIF(Tribunal!$T$13:$T$50,Distrito!$A27,Tribunal!I$13:I$50))</f>
        <v>-</v>
      </c>
      <c r="I27" s="27">
        <f t="shared" si="0"/>
        <v>0</v>
      </c>
      <c r="J27" s="26" t="str">
        <f>IF(ISERROR(MATCH($A27,Tribunal!$T$13:$T$50,0)),"-",SUMIF(Tribunal!$T$13:$T$50,Distrito!$A27,Tribunal!K$13:K$50))</f>
        <v>-</v>
      </c>
      <c r="K27" s="26" t="str">
        <f>IF(ISERROR(MATCH($A27,Tribunal!$T$13:$T$50,0)),"-",SUMIF(Tribunal!$T$13:$T$50,Distrito!$A27,Tribunal!L$13:L$50))</f>
        <v>-</v>
      </c>
      <c r="L27" s="26" t="str">
        <f>IF(ISERROR(MATCH($A27,Tribunal!$T$13:$T$50,0)),"-",SUMIF(Tribunal!$T$13:$T$50,Distrito!$A27,Tribunal!M$13:M$50))</f>
        <v>-</v>
      </c>
      <c r="M27" s="26" t="str">
        <f>IF(ISERROR(MATCH($A27,Tribunal!$T$13:$T$50,0)),"-",SUMIF(Tribunal!$T$13:$T$50,Distrito!$A27,Tribunal!N$13:N$50))</f>
        <v>-</v>
      </c>
      <c r="N27" s="26" t="str">
        <f>IF(ISERROR(MATCH($A27,Tribunal!$T$13:$T$50,0)),"-",SUMIF(Tribunal!$T$13:$T$50,Distrito!$A27,Tribunal!O$13:O$50))</f>
        <v>-</v>
      </c>
      <c r="O27" s="26" t="str">
        <f>IF(ISERROR(MATCH($A27,Tribunal!$T$13:$T$50,0)),"-",SUMIF(Tribunal!$T$13:$T$50,Distrito!$A27,Tribunal!P$13:P$50))</f>
        <v>-</v>
      </c>
      <c r="P27" s="26" t="str">
        <f>IF(ISERROR(MATCH($A27,Tribunal!$T$13:$T$50,0)),"-",SUMIF(Tribunal!$T$13:$T$50,Distrito!$A27,Tribunal!Q$13:Q$50))</f>
        <v>-</v>
      </c>
      <c r="Q27" s="27">
        <f t="shared" si="1"/>
        <v>0</v>
      </c>
    </row>
    <row r="28" spans="1:17" ht="13.5" thickBot="1" x14ac:dyDescent="0.25">
      <c r="A28" s="25" t="s">
        <v>93</v>
      </c>
      <c r="B28" s="26">
        <f>IF(ISERROR(MATCH($A28,Tribunal!$T$13:$T$50,0)),"-",SUMIF(Tribunal!$T$13:$T$50,Distrito!$A28,Tribunal!C$13:C$50))</f>
        <v>31</v>
      </c>
      <c r="C28" s="26">
        <f>IF(ISERROR(MATCH($A28,Tribunal!$T$13:$T$50,0)),"-",SUMIF(Tribunal!$T$13:$T$50,Distrito!$A28,Tribunal!D$13:D$50))</f>
        <v>11</v>
      </c>
      <c r="D28" s="26">
        <f>IF(ISERROR(MATCH($A28,Tribunal!$T$13:$T$50,0)),"-",SUMIF(Tribunal!$T$13:$T$50,Distrito!$A28,Tribunal!E$13:E$50))</f>
        <v>0</v>
      </c>
      <c r="E28" s="26">
        <f>IF(ISERROR(MATCH($A28,Tribunal!$T$13:$T$50,0)),"-",SUMIF(Tribunal!$T$13:$T$50,Distrito!$A28,Tribunal!F$13:F$50))</f>
        <v>136</v>
      </c>
      <c r="F28" s="26">
        <f>IF(ISERROR(MATCH($A28,Tribunal!$T$13:$T$50,0)),"-",SUMIF(Tribunal!$T$13:$T$50,Distrito!$A28,Tribunal!G$13:G$50))</f>
        <v>3</v>
      </c>
      <c r="G28" s="26">
        <f>IF(ISERROR(MATCH($A28,Tribunal!$T$13:$T$50,0)),"-",SUMIF(Tribunal!$T$13:$T$50,Distrito!$A28,Tribunal!H$13:H$50))</f>
        <v>36</v>
      </c>
      <c r="H28" s="26">
        <f>IF(ISERROR(MATCH($A28,Tribunal!$T$13:$T$50,0)),"-",SUMIF(Tribunal!$T$13:$T$50,Distrito!$A28,Tribunal!I$13:I$50))</f>
        <v>44</v>
      </c>
      <c r="I28" s="27">
        <f t="shared" si="0"/>
        <v>261</v>
      </c>
      <c r="J28" s="26">
        <f>IF(ISERROR(MATCH($A28,Tribunal!$T$13:$T$50,0)),"-",SUMIF(Tribunal!$T$13:$T$50,Distrito!$A28,Tribunal!K$13:K$50))</f>
        <v>17</v>
      </c>
      <c r="K28" s="26">
        <f>IF(ISERROR(MATCH($A28,Tribunal!$T$13:$T$50,0)),"-",SUMIF(Tribunal!$T$13:$T$50,Distrito!$A28,Tribunal!L$13:L$50))</f>
        <v>11</v>
      </c>
      <c r="L28" s="26">
        <f>IF(ISERROR(MATCH($A28,Tribunal!$T$13:$T$50,0)),"-",SUMIF(Tribunal!$T$13:$T$50,Distrito!$A28,Tribunal!M$13:M$50))</f>
        <v>0</v>
      </c>
      <c r="M28" s="26">
        <f>IF(ISERROR(MATCH($A28,Tribunal!$T$13:$T$50,0)),"-",SUMIF(Tribunal!$T$13:$T$50,Distrito!$A28,Tribunal!N$13:N$50))</f>
        <v>131</v>
      </c>
      <c r="N28" s="26">
        <f>IF(ISERROR(MATCH($A28,Tribunal!$T$13:$T$50,0)),"-",SUMIF(Tribunal!$T$13:$T$50,Distrito!$A28,Tribunal!O$13:O$50))</f>
        <v>4</v>
      </c>
      <c r="O28" s="26">
        <f>IF(ISERROR(MATCH($A28,Tribunal!$T$13:$T$50,0)),"-",SUMIF(Tribunal!$T$13:$T$50,Distrito!$A28,Tribunal!P$13:P$50))</f>
        <v>37</v>
      </c>
      <c r="P28" s="26">
        <f>IF(ISERROR(MATCH($A28,Tribunal!$T$13:$T$50,0)),"-",SUMIF(Tribunal!$T$13:$T$50,Distrito!$A28,Tribunal!Q$13:Q$50))</f>
        <v>44</v>
      </c>
      <c r="Q28" s="27">
        <f t="shared" si="1"/>
        <v>244</v>
      </c>
    </row>
    <row r="29" spans="1:17" ht="13.5" thickBot="1" x14ac:dyDescent="0.25">
      <c r="A29" s="25" t="s">
        <v>155</v>
      </c>
      <c r="B29" s="26" t="str">
        <f>IF(ISERROR(MATCH($A29,Tribunal!$T$13:$T$50,0)),"-",SUMIF(Tribunal!$T$13:$T$50,Distrito!$A29,Tribunal!C$13:C$50))</f>
        <v>-</v>
      </c>
      <c r="C29" s="26" t="str">
        <f>IF(ISERROR(MATCH($A29,Tribunal!$T$13:$T$50,0)),"-",SUMIF(Tribunal!$T$13:$T$50,Distrito!$A29,Tribunal!D$13:D$50))</f>
        <v>-</v>
      </c>
      <c r="D29" s="26" t="str">
        <f>IF(ISERROR(MATCH($A29,Tribunal!$T$13:$T$50,0)),"-",SUMIF(Tribunal!$T$13:$T$50,Distrito!$A29,Tribunal!E$13:E$50))</f>
        <v>-</v>
      </c>
      <c r="E29" s="26" t="str">
        <f>IF(ISERROR(MATCH($A29,Tribunal!$T$13:$T$50,0)),"-",SUMIF(Tribunal!$T$13:$T$50,Distrito!$A29,Tribunal!F$13:F$50))</f>
        <v>-</v>
      </c>
      <c r="F29" s="26" t="str">
        <f>IF(ISERROR(MATCH($A29,Tribunal!$T$13:$T$50,0)),"-",SUMIF(Tribunal!$T$13:$T$50,Distrito!$A29,Tribunal!G$13:G$50))</f>
        <v>-</v>
      </c>
      <c r="G29" s="26" t="str">
        <f>IF(ISERROR(MATCH($A29,Tribunal!$T$13:$T$50,0)),"-",SUMIF(Tribunal!$T$13:$T$50,Distrito!$A29,Tribunal!H$13:H$50))</f>
        <v>-</v>
      </c>
      <c r="H29" s="26" t="str">
        <f>IF(ISERROR(MATCH($A29,Tribunal!$T$13:$T$50,0)),"-",SUMIF(Tribunal!$T$13:$T$50,Distrito!$A29,Tribunal!I$13:I$50))</f>
        <v>-</v>
      </c>
      <c r="I29" s="27">
        <f t="shared" si="0"/>
        <v>0</v>
      </c>
      <c r="J29" s="26" t="str">
        <f>IF(ISERROR(MATCH($A29,Tribunal!$T$13:$T$50,0)),"-",SUMIF(Tribunal!$T$13:$T$50,Distrito!$A29,Tribunal!K$13:K$50))</f>
        <v>-</v>
      </c>
      <c r="K29" s="26" t="str">
        <f>IF(ISERROR(MATCH($A29,Tribunal!$T$13:$T$50,0)),"-",SUMIF(Tribunal!$T$13:$T$50,Distrito!$A29,Tribunal!L$13:L$50))</f>
        <v>-</v>
      </c>
      <c r="L29" s="26" t="str">
        <f>IF(ISERROR(MATCH($A29,Tribunal!$T$13:$T$50,0)),"-",SUMIF(Tribunal!$T$13:$T$50,Distrito!$A29,Tribunal!M$13:M$50))</f>
        <v>-</v>
      </c>
      <c r="M29" s="26" t="str">
        <f>IF(ISERROR(MATCH($A29,Tribunal!$T$13:$T$50,0)),"-",SUMIF(Tribunal!$T$13:$T$50,Distrito!$A29,Tribunal!N$13:N$50))</f>
        <v>-</v>
      </c>
      <c r="N29" s="26" t="str">
        <f>IF(ISERROR(MATCH($A29,Tribunal!$T$13:$T$50,0)),"-",SUMIF(Tribunal!$T$13:$T$50,Distrito!$A29,Tribunal!O$13:O$50))</f>
        <v>-</v>
      </c>
      <c r="O29" s="26" t="str">
        <f>IF(ISERROR(MATCH($A29,Tribunal!$T$13:$T$50,0)),"-",SUMIF(Tribunal!$T$13:$T$50,Distrito!$A29,Tribunal!P$13:P$50))</f>
        <v>-</v>
      </c>
      <c r="P29" s="26" t="str">
        <f>IF(ISERROR(MATCH($A29,Tribunal!$T$13:$T$50,0)),"-",SUMIF(Tribunal!$T$13:$T$50,Distrito!$A29,Tribunal!Q$13:Q$50))</f>
        <v>-</v>
      </c>
      <c r="Q29" s="27">
        <f t="shared" si="1"/>
        <v>0</v>
      </c>
    </row>
    <row r="30" spans="1:17" ht="13.5" thickBot="1" x14ac:dyDescent="0.25">
      <c r="A30" s="25" t="s">
        <v>99</v>
      </c>
      <c r="B30" s="26">
        <f>SUM(Tribunal!C38)</f>
        <v>0</v>
      </c>
      <c r="C30" s="26">
        <f>SUM(Tribunal!D38)</f>
        <v>6</v>
      </c>
      <c r="D30" s="26">
        <f>SUM(Tribunal!E38)</f>
        <v>0</v>
      </c>
      <c r="E30" s="26">
        <f>SUM(Tribunal!F38)</f>
        <v>42</v>
      </c>
      <c r="F30" s="26">
        <f>SUM(Tribunal!G38)</f>
        <v>3</v>
      </c>
      <c r="G30" s="26">
        <f>SUM(Tribunal!H38)</f>
        <v>27</v>
      </c>
      <c r="H30" s="26">
        <f>SUM(Tribunal!I38)</f>
        <v>14</v>
      </c>
      <c r="I30" s="27">
        <f t="shared" si="0"/>
        <v>92</v>
      </c>
      <c r="J30" s="26">
        <f>SUM(Tribunal!K38)</f>
        <v>0</v>
      </c>
      <c r="K30" s="26">
        <f>SUM(Tribunal!L38)</f>
        <v>3</v>
      </c>
      <c r="L30" s="26">
        <f>SUM(Tribunal!M38)</f>
        <v>0</v>
      </c>
      <c r="M30" s="26">
        <f>SUM(Tribunal!N38)</f>
        <v>42</v>
      </c>
      <c r="N30" s="26">
        <f>SUM(Tribunal!O38)</f>
        <v>3</v>
      </c>
      <c r="O30" s="26">
        <f>SUM(Tribunal!P38)</f>
        <v>29</v>
      </c>
      <c r="P30" s="26">
        <f>SUM(Tribunal!Q38)</f>
        <v>13</v>
      </c>
      <c r="Q30" s="27">
        <f t="shared" si="1"/>
        <v>90</v>
      </c>
    </row>
    <row r="31" spans="1:17" ht="13.5" thickBot="1" x14ac:dyDescent="0.25">
      <c r="A31" s="25" t="s">
        <v>156</v>
      </c>
      <c r="B31" s="26" t="str">
        <f>IF(ISERROR(MATCH($A31,Tribunal!$T$13:$T$50,0)),"-",SUMIF(Tribunal!$T$13:$T$50,Distrito!$A31,Tribunal!C$13:C$50))</f>
        <v>-</v>
      </c>
      <c r="C31" s="26" t="str">
        <f>IF(ISERROR(MATCH($A31,Tribunal!$T$13:$T$50,0)),"-",SUMIF(Tribunal!$T$13:$T$50,Distrito!$A31,Tribunal!D$13:D$50))</f>
        <v>-</v>
      </c>
      <c r="D31" s="26" t="str">
        <f>IF(ISERROR(MATCH($A31,Tribunal!$T$13:$T$50,0)),"-",SUMIF(Tribunal!$T$13:$T$50,Distrito!$A31,Tribunal!E$13:E$50))</f>
        <v>-</v>
      </c>
      <c r="E31" s="26" t="str">
        <f>IF(ISERROR(MATCH($A31,Tribunal!$T$13:$T$50,0)),"-",SUMIF(Tribunal!$T$13:$T$50,Distrito!$A31,Tribunal!F$13:F$50))</f>
        <v>-</v>
      </c>
      <c r="F31" s="26" t="str">
        <f>IF(ISERROR(MATCH($A31,Tribunal!$T$13:$T$50,0)),"-",SUMIF(Tribunal!$T$13:$T$50,Distrito!$A31,Tribunal!G$13:G$50))</f>
        <v>-</v>
      </c>
      <c r="G31" s="26" t="str">
        <f>IF(ISERROR(MATCH($A31,Tribunal!$T$13:$T$50,0)),"-",SUMIF(Tribunal!$T$13:$T$50,Distrito!$A31,Tribunal!H$13:H$50))</f>
        <v>-</v>
      </c>
      <c r="H31" s="26" t="str">
        <f>IF(ISERROR(MATCH($A31,Tribunal!$T$13:$T$50,0)),"-",SUMIF(Tribunal!$T$13:$T$50,Distrito!$A31,Tribunal!I$13:I$50))</f>
        <v>-</v>
      </c>
      <c r="I31" s="27">
        <f t="shared" si="0"/>
        <v>0</v>
      </c>
      <c r="J31" s="26" t="str">
        <f>IF(ISERROR(MATCH($A31,Tribunal!$T$13:$T$50,0)),"-",SUMIF(Tribunal!$T$13:$T$50,Distrito!$A31,Tribunal!K$13:K$50))</f>
        <v>-</v>
      </c>
      <c r="K31" s="26" t="str">
        <f>IF(ISERROR(MATCH($A31,Tribunal!$T$13:$T$50,0)),"-",SUMIF(Tribunal!$T$13:$T$50,Distrito!$A31,Tribunal!L$13:L$50))</f>
        <v>-</v>
      </c>
      <c r="L31" s="26" t="str">
        <f>IF(ISERROR(MATCH($A31,Tribunal!$T$13:$T$50,0)),"-",SUMIF(Tribunal!$T$13:$T$50,Distrito!$A31,Tribunal!M$13:M$50))</f>
        <v>-</v>
      </c>
      <c r="M31" s="26" t="str">
        <f>IF(ISERROR(MATCH($A31,Tribunal!$T$13:$T$50,0)),"-",SUMIF(Tribunal!$T$13:$T$50,Distrito!$A31,Tribunal!N$13:N$50))</f>
        <v>-</v>
      </c>
      <c r="N31" s="26" t="str">
        <f>IF(ISERROR(MATCH($A31,Tribunal!$T$13:$T$50,0)),"-",SUMIF(Tribunal!$T$13:$T$50,Distrito!$A31,Tribunal!O$13:O$50))</f>
        <v>-</v>
      </c>
      <c r="O31" s="26" t="str">
        <f>IF(ISERROR(MATCH($A31,Tribunal!$T$13:$T$50,0)),"-",SUMIF(Tribunal!$T$13:$T$50,Distrito!$A31,Tribunal!P$13:P$50))</f>
        <v>-</v>
      </c>
      <c r="P31" s="26" t="str">
        <f>IF(ISERROR(MATCH($A31,Tribunal!$T$13:$T$50,0)),"-",SUMIF(Tribunal!$T$13:$T$50,Distrito!$A31,Tribunal!Q$13:Q$50))</f>
        <v>-</v>
      </c>
      <c r="Q31" s="27">
        <f t="shared" si="1"/>
        <v>0</v>
      </c>
    </row>
    <row r="32" spans="1:17" ht="13.5" thickBot="1" x14ac:dyDescent="0.25">
      <c r="A32" s="25" t="s">
        <v>103</v>
      </c>
      <c r="B32" s="26">
        <f>IF(ISERROR(MATCH($A32,Tribunal!$T$13:$T$50,0)),"-",SUMIF(Tribunal!$T$13:$T$50,Distrito!$A32,Tribunal!C$13:C$50))</f>
        <v>7</v>
      </c>
      <c r="C32" s="26">
        <f>IF(ISERROR(MATCH($A32,Tribunal!$T$13:$T$50,0)),"-",SUMIF(Tribunal!$T$13:$T$50,Distrito!$A32,Tribunal!D$13:D$50))</f>
        <v>0</v>
      </c>
      <c r="D32" s="26">
        <f>IF(ISERROR(MATCH($A32,Tribunal!$T$13:$T$50,0)),"-",SUMIF(Tribunal!$T$13:$T$50,Distrito!$A32,Tribunal!E$13:E$50))</f>
        <v>0</v>
      </c>
      <c r="E32" s="26">
        <f>IF(ISERROR(MATCH($A32,Tribunal!$T$13:$T$50,0)),"-",SUMIF(Tribunal!$T$13:$T$50,Distrito!$A32,Tribunal!F$13:F$50))</f>
        <v>49</v>
      </c>
      <c r="F32" s="26">
        <f>IF(ISERROR(MATCH($A32,Tribunal!$T$13:$T$50,0)),"-",SUMIF(Tribunal!$T$13:$T$50,Distrito!$A32,Tribunal!G$13:G$50))</f>
        <v>0</v>
      </c>
      <c r="G32" s="26">
        <f>IF(ISERROR(MATCH($A32,Tribunal!$T$13:$T$50,0)),"-",SUMIF(Tribunal!$T$13:$T$50,Distrito!$A32,Tribunal!H$13:H$50))</f>
        <v>12</v>
      </c>
      <c r="H32" s="26">
        <f>IF(ISERROR(MATCH($A32,Tribunal!$T$13:$T$50,0)),"-",SUMIF(Tribunal!$T$13:$T$50,Distrito!$A32,Tribunal!I$13:I$50))</f>
        <v>0</v>
      </c>
      <c r="I32" s="27">
        <f t="shared" si="0"/>
        <v>68</v>
      </c>
      <c r="J32" s="26">
        <f>IF(ISERROR(MATCH($A32,Tribunal!$T$13:$T$50,0)),"-",SUMIF(Tribunal!$T$13:$T$50,Distrito!$A32,Tribunal!K$13:K$50))</f>
        <v>3</v>
      </c>
      <c r="K32" s="26">
        <f>IF(ISERROR(MATCH($A32,Tribunal!$T$13:$T$50,0)),"-",SUMIF(Tribunal!$T$13:$T$50,Distrito!$A32,Tribunal!L$13:L$50))</f>
        <v>0</v>
      </c>
      <c r="L32" s="26">
        <f>IF(ISERROR(MATCH($A32,Tribunal!$T$13:$T$50,0)),"-",SUMIF(Tribunal!$T$13:$T$50,Distrito!$A32,Tribunal!M$13:M$50))</f>
        <v>0</v>
      </c>
      <c r="M32" s="26">
        <f>IF(ISERROR(MATCH($A32,Tribunal!$T$13:$T$50,0)),"-",SUMIF(Tribunal!$T$13:$T$50,Distrito!$A32,Tribunal!N$13:N$50))</f>
        <v>52</v>
      </c>
      <c r="N32" s="26">
        <f>IF(ISERROR(MATCH($A32,Tribunal!$T$13:$T$50,0)),"-",SUMIF(Tribunal!$T$13:$T$50,Distrito!$A32,Tribunal!O$13:O$50))</f>
        <v>0</v>
      </c>
      <c r="O32" s="26">
        <f>IF(ISERROR(MATCH($A32,Tribunal!$T$13:$T$50,0)),"-",SUMIF(Tribunal!$T$13:$T$50,Distrito!$A32,Tribunal!P$13:P$50))</f>
        <v>11</v>
      </c>
      <c r="P32" s="26">
        <f>IF(ISERROR(MATCH($A32,Tribunal!$T$13:$T$50,0)),"-",SUMIF(Tribunal!$T$13:$T$50,Distrito!$A32,Tribunal!Q$13:Q$50))</f>
        <v>0</v>
      </c>
      <c r="Q32" s="27">
        <f t="shared" si="1"/>
        <v>66</v>
      </c>
    </row>
    <row r="33" spans="1:17" ht="13.5" thickBot="1" x14ac:dyDescent="0.25">
      <c r="A33" s="25" t="s">
        <v>109</v>
      </c>
      <c r="B33" s="26">
        <f>IF(ISERROR(MATCH($A33,Tribunal!$T$13:$T$50,0)),"-",SUMIF(Tribunal!$T$13:$T$50,Distrito!$A33,Tribunal!C$13:C$50))</f>
        <v>10</v>
      </c>
      <c r="C33" s="26">
        <f>IF(ISERROR(MATCH($A33,Tribunal!$T$13:$T$50,0)),"-",SUMIF(Tribunal!$T$13:$T$50,Distrito!$A33,Tribunal!D$13:D$50))</f>
        <v>8</v>
      </c>
      <c r="D33" s="26">
        <f>IF(ISERROR(MATCH($A33,Tribunal!$T$13:$T$50,0)),"-",SUMIF(Tribunal!$T$13:$T$50,Distrito!$A33,Tribunal!E$13:E$50))</f>
        <v>2</v>
      </c>
      <c r="E33" s="26">
        <f>IF(ISERROR(MATCH($A33,Tribunal!$T$13:$T$50,0)),"-",SUMIF(Tribunal!$T$13:$T$50,Distrito!$A33,Tribunal!F$13:F$50))</f>
        <v>22</v>
      </c>
      <c r="F33" s="26">
        <f>IF(ISERROR(MATCH($A33,Tribunal!$T$13:$T$50,0)),"-",SUMIF(Tribunal!$T$13:$T$50,Distrito!$A33,Tribunal!G$13:G$50))</f>
        <v>5</v>
      </c>
      <c r="G33" s="26">
        <f>IF(ISERROR(MATCH($A33,Tribunal!$T$13:$T$50,0)),"-",SUMIF(Tribunal!$T$13:$T$50,Distrito!$A33,Tribunal!H$13:H$50))</f>
        <v>38</v>
      </c>
      <c r="H33" s="26">
        <f>IF(ISERROR(MATCH($A33,Tribunal!$T$13:$T$50,0)),"-",SUMIF(Tribunal!$T$13:$T$50,Distrito!$A33,Tribunal!I$13:I$50))</f>
        <v>17</v>
      </c>
      <c r="I33" s="27">
        <f t="shared" si="0"/>
        <v>102</v>
      </c>
      <c r="J33" s="26">
        <f>IF(ISERROR(MATCH($A33,Tribunal!$T$13:$T$50,0)),"-",SUMIF(Tribunal!$T$13:$T$50,Distrito!$A33,Tribunal!K$13:K$50))</f>
        <v>6</v>
      </c>
      <c r="K33" s="26">
        <f>IF(ISERROR(MATCH($A33,Tribunal!$T$13:$T$50,0)),"-",SUMIF(Tribunal!$T$13:$T$50,Distrito!$A33,Tribunal!L$13:L$50))</f>
        <v>13</v>
      </c>
      <c r="L33" s="26">
        <f>IF(ISERROR(MATCH($A33,Tribunal!$T$13:$T$50,0)),"-",SUMIF(Tribunal!$T$13:$T$50,Distrito!$A33,Tribunal!M$13:M$50))</f>
        <v>2</v>
      </c>
      <c r="M33" s="26">
        <f>IF(ISERROR(MATCH($A33,Tribunal!$T$13:$T$50,0)),"-",SUMIF(Tribunal!$T$13:$T$50,Distrito!$A33,Tribunal!N$13:N$50))</f>
        <v>25</v>
      </c>
      <c r="N33" s="26">
        <f>IF(ISERROR(MATCH($A33,Tribunal!$T$13:$T$50,0)),"-",SUMIF(Tribunal!$T$13:$T$50,Distrito!$A33,Tribunal!O$13:O$50))</f>
        <v>5</v>
      </c>
      <c r="O33" s="26">
        <f>IF(ISERROR(MATCH($A33,Tribunal!$T$13:$T$50,0)),"-",SUMIF(Tribunal!$T$13:$T$50,Distrito!$A33,Tribunal!P$13:P$50))</f>
        <v>14</v>
      </c>
      <c r="P33" s="26">
        <f>IF(ISERROR(MATCH($A33,Tribunal!$T$13:$T$50,0)),"-",SUMIF(Tribunal!$T$13:$T$50,Distrito!$A33,Tribunal!Q$13:Q$50))</f>
        <v>25</v>
      </c>
      <c r="Q33" s="27">
        <f t="shared" si="1"/>
        <v>90</v>
      </c>
    </row>
    <row r="34" spans="1:17" ht="13.5" thickBot="1" x14ac:dyDescent="0.25">
      <c r="A34" s="25" t="s">
        <v>157</v>
      </c>
      <c r="B34" s="26" t="str">
        <f>IF(ISERROR(MATCH($A34,Tribunal!$T$13:$T$50,0)),"-",SUMIF(Tribunal!$T$13:$T$50,Distrito!$A34,Tribunal!C$13:C$50))</f>
        <v>-</v>
      </c>
      <c r="C34" s="26" t="str">
        <f>IF(ISERROR(MATCH($A34,Tribunal!$T$13:$T$50,0)),"-",SUMIF(Tribunal!$T$13:$T$50,Distrito!$A34,Tribunal!D$13:D$50))</f>
        <v>-</v>
      </c>
      <c r="D34" s="26" t="str">
        <f>IF(ISERROR(MATCH($A34,Tribunal!$T$13:$T$50,0)),"-",SUMIF(Tribunal!$T$13:$T$50,Distrito!$A34,Tribunal!E$13:E$50))</f>
        <v>-</v>
      </c>
      <c r="E34" s="26" t="str">
        <f>IF(ISERROR(MATCH($A34,Tribunal!$T$13:$T$50,0)),"-",SUMIF(Tribunal!$T$13:$T$50,Distrito!$A34,Tribunal!F$13:F$50))</f>
        <v>-</v>
      </c>
      <c r="F34" s="26" t="str">
        <f>IF(ISERROR(MATCH($A34,Tribunal!$T$13:$T$50,0)),"-",SUMIF(Tribunal!$T$13:$T$50,Distrito!$A34,Tribunal!G$13:G$50))</f>
        <v>-</v>
      </c>
      <c r="G34" s="26" t="str">
        <f>IF(ISERROR(MATCH($A34,Tribunal!$T$13:$T$50,0)),"-",SUMIF(Tribunal!$T$13:$T$50,Distrito!$A34,Tribunal!H$13:H$50))</f>
        <v>-</v>
      </c>
      <c r="H34" s="26" t="str">
        <f>IF(ISERROR(MATCH($A34,Tribunal!$T$13:$T$50,0)),"-",SUMIF(Tribunal!$T$13:$T$50,Distrito!$A34,Tribunal!I$13:I$50))</f>
        <v>-</v>
      </c>
      <c r="I34" s="27">
        <f t="shared" si="0"/>
        <v>0</v>
      </c>
      <c r="J34" s="26" t="str">
        <f>IF(ISERROR(MATCH($A34,Tribunal!$T$13:$T$50,0)),"-",SUMIF(Tribunal!$T$13:$T$50,Distrito!$A34,Tribunal!K$13:K$50))</f>
        <v>-</v>
      </c>
      <c r="K34" s="26" t="str">
        <f>IF(ISERROR(MATCH($A34,Tribunal!$T$13:$T$50,0)),"-",SUMIF(Tribunal!$T$13:$T$50,Distrito!$A34,Tribunal!L$13:L$50))</f>
        <v>-</v>
      </c>
      <c r="L34" s="26" t="str">
        <f>IF(ISERROR(MATCH($A34,Tribunal!$T$13:$T$50,0)),"-",SUMIF(Tribunal!$T$13:$T$50,Distrito!$A34,Tribunal!M$13:M$50))</f>
        <v>-</v>
      </c>
      <c r="M34" s="26" t="str">
        <f>IF(ISERROR(MATCH($A34,Tribunal!$T$13:$T$50,0)),"-",SUMIF(Tribunal!$T$13:$T$50,Distrito!$A34,Tribunal!N$13:N$50))</f>
        <v>-</v>
      </c>
      <c r="N34" s="26" t="str">
        <f>IF(ISERROR(MATCH($A34,Tribunal!$T$13:$T$50,0)),"-",SUMIF(Tribunal!$T$13:$T$50,Distrito!$A34,Tribunal!O$13:O$50))</f>
        <v>-</v>
      </c>
      <c r="O34" s="26" t="str">
        <f>IF(ISERROR(MATCH($A34,Tribunal!$T$13:$T$50,0)),"-",SUMIF(Tribunal!$T$13:$T$50,Distrito!$A34,Tribunal!P$13:P$50))</f>
        <v>-</v>
      </c>
      <c r="P34" s="26" t="str">
        <f>IF(ISERROR(MATCH($A34,Tribunal!$T$13:$T$50,0)),"-",SUMIF(Tribunal!$T$13:$T$50,Distrito!$A34,Tribunal!Q$13:Q$50))</f>
        <v>-</v>
      </c>
      <c r="Q34" s="27">
        <f t="shared" si="1"/>
        <v>0</v>
      </c>
    </row>
    <row r="35" spans="1:17" ht="13.5" thickBot="1" x14ac:dyDescent="0.25">
      <c r="A35" s="25" t="s">
        <v>115</v>
      </c>
      <c r="B35" s="26">
        <f>IF(ISERROR(MATCH($A35,Tribunal!$T$13:$T$50,0)),"-",SUMIF(Tribunal!$T$13:$T$50,Distrito!$A35,Tribunal!C$13:C$50))</f>
        <v>7</v>
      </c>
      <c r="C35" s="26">
        <f>IF(ISERROR(MATCH($A35,Tribunal!$T$13:$T$50,0)),"-",SUMIF(Tribunal!$T$13:$T$50,Distrito!$A35,Tribunal!D$13:D$50))</f>
        <v>69</v>
      </c>
      <c r="D35" s="26">
        <f>IF(ISERROR(MATCH($A35,Tribunal!$T$13:$T$50,0)),"-",SUMIF(Tribunal!$T$13:$T$50,Distrito!$A35,Tribunal!E$13:E$50))</f>
        <v>46</v>
      </c>
      <c r="E35" s="26">
        <f>IF(ISERROR(MATCH($A35,Tribunal!$T$13:$T$50,0)),"-",SUMIF(Tribunal!$T$13:$T$50,Distrito!$A35,Tribunal!F$13:F$50))</f>
        <v>40</v>
      </c>
      <c r="F35" s="26">
        <f>IF(ISERROR(MATCH($A35,Tribunal!$T$13:$T$50,0)),"-",SUMIF(Tribunal!$T$13:$T$50,Distrito!$A35,Tribunal!G$13:G$50))</f>
        <v>10</v>
      </c>
      <c r="G35" s="26">
        <f>IF(ISERROR(MATCH($A35,Tribunal!$T$13:$T$50,0)),"-",SUMIF(Tribunal!$T$13:$T$50,Distrito!$A35,Tribunal!H$13:H$50))</f>
        <v>24</v>
      </c>
      <c r="H35" s="26">
        <f>IF(ISERROR(MATCH($A35,Tribunal!$T$13:$T$50,0)),"-",SUMIF(Tribunal!$T$13:$T$50,Distrito!$A35,Tribunal!I$13:I$50))</f>
        <v>39</v>
      </c>
      <c r="I35" s="27">
        <f t="shared" si="0"/>
        <v>235</v>
      </c>
      <c r="J35" s="26">
        <f>IF(ISERROR(MATCH($A35,Tribunal!$T$13:$T$50,0)),"-",SUMIF(Tribunal!$T$13:$T$50,Distrito!$A35,Tribunal!K$13:K$50))</f>
        <v>10</v>
      </c>
      <c r="K35" s="26">
        <f>IF(ISERROR(MATCH($A35,Tribunal!$T$13:$T$50,0)),"-",SUMIF(Tribunal!$T$13:$T$50,Distrito!$A35,Tribunal!L$13:L$50))</f>
        <v>66</v>
      </c>
      <c r="L35" s="26">
        <f>IF(ISERROR(MATCH($A35,Tribunal!$T$13:$T$50,0)),"-",SUMIF(Tribunal!$T$13:$T$50,Distrito!$A35,Tribunal!M$13:M$50))</f>
        <v>46</v>
      </c>
      <c r="M35" s="26">
        <f>IF(ISERROR(MATCH($A35,Tribunal!$T$13:$T$50,0)),"-",SUMIF(Tribunal!$T$13:$T$50,Distrito!$A35,Tribunal!N$13:N$50))</f>
        <v>40</v>
      </c>
      <c r="N35" s="26">
        <f>IF(ISERROR(MATCH($A35,Tribunal!$T$13:$T$50,0)),"-",SUMIF(Tribunal!$T$13:$T$50,Distrito!$A35,Tribunal!O$13:O$50))</f>
        <v>10</v>
      </c>
      <c r="O35" s="26">
        <f>IF(ISERROR(MATCH($A35,Tribunal!$T$13:$T$50,0)),"-",SUMIF(Tribunal!$T$13:$T$50,Distrito!$A35,Tribunal!P$13:P$50))</f>
        <v>14</v>
      </c>
      <c r="P35" s="26">
        <f>IF(ISERROR(MATCH($A35,Tribunal!$T$13:$T$50,0)),"-",SUMIF(Tribunal!$T$13:$T$50,Distrito!$A35,Tribunal!Q$13:Q$50))</f>
        <v>41</v>
      </c>
      <c r="Q35" s="27">
        <f t="shared" si="1"/>
        <v>227</v>
      </c>
    </row>
    <row r="36" spans="1:17" ht="13.5" thickBot="1" x14ac:dyDescent="0.25">
      <c r="A36" s="25" t="s">
        <v>158</v>
      </c>
      <c r="B36" s="26">
        <f>IF(ISERROR(MATCH($A36,Tribunal!$T$13:$T$50,0)),"-",SUMIF(Tribunal!$T$13:$T$50,Distrito!$A36,Tribunal!C$13:C$50))</f>
        <v>45</v>
      </c>
      <c r="C36" s="26">
        <f>IF(ISERROR(MATCH($A36,Tribunal!$T$13:$T$50,0)),"-",SUMIF(Tribunal!$T$13:$T$50,Distrito!$A36,Tribunal!D$13:D$50))</f>
        <v>5</v>
      </c>
      <c r="D36" s="26">
        <f>IF(ISERROR(MATCH($A36,Tribunal!$T$13:$T$50,0)),"-",SUMIF(Tribunal!$T$13:$T$50,Distrito!$A36,Tribunal!E$13:E$50))</f>
        <v>53</v>
      </c>
      <c r="E36" s="26">
        <f>IF(ISERROR(MATCH($A36,Tribunal!$T$13:$T$50,0)),"-",SUMIF(Tribunal!$T$13:$T$50,Distrito!$A36,Tribunal!F$13:F$50))</f>
        <v>101</v>
      </c>
      <c r="F36" s="26">
        <f>IF(ISERROR(MATCH($A36,Tribunal!$T$13:$T$50,0)),"-",SUMIF(Tribunal!$T$13:$T$50,Distrito!$A36,Tribunal!G$13:G$50))</f>
        <v>1</v>
      </c>
      <c r="G36" s="26">
        <f>IF(ISERROR(MATCH($A36,Tribunal!$T$13:$T$50,0)),"-",SUMIF(Tribunal!$T$13:$T$50,Distrito!$A36,Tribunal!H$13:H$50))</f>
        <v>58</v>
      </c>
      <c r="H36" s="26">
        <f>IF(ISERROR(MATCH($A36,Tribunal!$T$13:$T$50,0)),"-",SUMIF(Tribunal!$T$13:$T$50,Distrito!$A36,Tribunal!I$13:I$50))</f>
        <v>7</v>
      </c>
      <c r="I36" s="27">
        <f t="shared" si="0"/>
        <v>270</v>
      </c>
      <c r="J36" s="26">
        <f>IF(ISERROR(MATCH($A36,Tribunal!$T$13:$T$50,0)),"-",SUMIF(Tribunal!$T$13:$T$50,Distrito!$A36,Tribunal!K$13:K$50))</f>
        <v>38</v>
      </c>
      <c r="K36" s="26">
        <f>IF(ISERROR(MATCH($A36,Tribunal!$T$13:$T$50,0)),"-",SUMIF(Tribunal!$T$13:$T$50,Distrito!$A36,Tribunal!L$13:L$50))</f>
        <v>5</v>
      </c>
      <c r="L36" s="26">
        <f>IF(ISERROR(MATCH($A36,Tribunal!$T$13:$T$50,0)),"-",SUMIF(Tribunal!$T$13:$T$50,Distrito!$A36,Tribunal!M$13:M$50))</f>
        <v>53</v>
      </c>
      <c r="M36" s="26">
        <f>IF(ISERROR(MATCH($A36,Tribunal!$T$13:$T$50,0)),"-",SUMIF(Tribunal!$T$13:$T$50,Distrito!$A36,Tribunal!N$13:N$50))</f>
        <v>96</v>
      </c>
      <c r="N36" s="26">
        <f>IF(ISERROR(MATCH($A36,Tribunal!$T$13:$T$50,0)),"-",SUMIF(Tribunal!$T$13:$T$50,Distrito!$A36,Tribunal!O$13:O$50))</f>
        <v>1</v>
      </c>
      <c r="O36" s="26">
        <f>IF(ISERROR(MATCH($A36,Tribunal!$T$13:$T$50,0)),"-",SUMIF(Tribunal!$T$13:$T$50,Distrito!$A36,Tribunal!P$13:P$50))</f>
        <v>36</v>
      </c>
      <c r="P36" s="26">
        <f>IF(ISERROR(MATCH($A36,Tribunal!$T$13:$T$50,0)),"-",SUMIF(Tribunal!$T$13:$T$50,Distrito!$A36,Tribunal!Q$13:Q$50))</f>
        <v>7</v>
      </c>
      <c r="Q36" s="27">
        <f t="shared" si="1"/>
        <v>236</v>
      </c>
    </row>
    <row r="37" spans="1:17" ht="13.5" thickBot="1" x14ac:dyDescent="0.25">
      <c r="A37" s="25" t="s">
        <v>159</v>
      </c>
      <c r="B37" s="26" t="str">
        <f>IF(ISERROR(MATCH($A37,Tribunal!$T$13:$T$50,0)),"-",SUMIF(Tribunal!$T$13:$T$50,Distrito!$A37,Tribunal!C$13:C$50))</f>
        <v>-</v>
      </c>
      <c r="C37" s="26" t="str">
        <f>IF(ISERROR(MATCH($A37,Tribunal!$T$13:$T$50,0)),"-",SUMIF(Tribunal!$T$13:$T$50,Distrito!$A37,Tribunal!D$13:D$50))</f>
        <v>-</v>
      </c>
      <c r="D37" s="26" t="str">
        <f>IF(ISERROR(MATCH($A37,Tribunal!$T$13:$T$50,0)),"-",SUMIF(Tribunal!$T$13:$T$50,Distrito!$A37,Tribunal!E$13:E$50))</f>
        <v>-</v>
      </c>
      <c r="E37" s="26" t="str">
        <f>IF(ISERROR(MATCH($A37,Tribunal!$T$13:$T$50,0)),"-",SUMIF(Tribunal!$T$13:$T$50,Distrito!$A37,Tribunal!F$13:F$50))</f>
        <v>-</v>
      </c>
      <c r="F37" s="26" t="str">
        <f>IF(ISERROR(MATCH($A37,Tribunal!$T$13:$T$50,0)),"-",SUMIF(Tribunal!$T$13:$T$50,Distrito!$A37,Tribunal!G$13:G$50))</f>
        <v>-</v>
      </c>
      <c r="G37" s="26" t="str">
        <f>IF(ISERROR(MATCH($A37,Tribunal!$T$13:$T$50,0)),"-",SUMIF(Tribunal!$T$13:$T$50,Distrito!$A37,Tribunal!H$13:H$50))</f>
        <v>-</v>
      </c>
      <c r="H37" s="26" t="str">
        <f>IF(ISERROR(MATCH($A37,Tribunal!$T$13:$T$50,0)),"-",SUMIF(Tribunal!$T$13:$T$50,Distrito!$A37,Tribunal!I$13:I$50))</f>
        <v>-</v>
      </c>
      <c r="I37" s="27">
        <f t="shared" si="0"/>
        <v>0</v>
      </c>
      <c r="J37" s="26" t="str">
        <f>IF(ISERROR(MATCH($A37,Tribunal!$T$13:$T$50,0)),"-",SUMIF(Tribunal!$T$13:$T$50,Distrito!$A37,Tribunal!K$13:K$50))</f>
        <v>-</v>
      </c>
      <c r="K37" s="26" t="str">
        <f>IF(ISERROR(MATCH($A37,Tribunal!$T$13:$T$50,0)),"-",SUMIF(Tribunal!$T$13:$T$50,Distrito!$A37,Tribunal!L$13:L$50))</f>
        <v>-</v>
      </c>
      <c r="L37" s="26" t="str">
        <f>IF(ISERROR(MATCH($A37,Tribunal!$T$13:$T$50,0)),"-",SUMIF(Tribunal!$T$13:$T$50,Distrito!$A37,Tribunal!M$13:M$50))</f>
        <v>-</v>
      </c>
      <c r="M37" s="26" t="str">
        <f>IF(ISERROR(MATCH($A37,Tribunal!$T$13:$T$50,0)),"-",SUMIF(Tribunal!$T$13:$T$50,Distrito!$A37,Tribunal!N$13:N$50))</f>
        <v>-</v>
      </c>
      <c r="N37" s="26" t="str">
        <f>IF(ISERROR(MATCH($A37,Tribunal!$T$13:$T$50,0)),"-",SUMIF(Tribunal!$T$13:$T$50,Distrito!$A37,Tribunal!O$13:O$50))</f>
        <v>-</v>
      </c>
      <c r="O37" s="26" t="str">
        <f>IF(ISERROR(MATCH($A37,Tribunal!$T$13:$T$50,0)),"-",SUMIF(Tribunal!$T$13:$T$50,Distrito!$A37,Tribunal!P$13:P$50))</f>
        <v>-</v>
      </c>
      <c r="P37" s="26" t="str">
        <f>IF(ISERROR(MATCH($A37,Tribunal!$T$13:$T$50,0)),"-",SUMIF(Tribunal!$T$13:$T$50,Distrito!$A37,Tribunal!Q$13:Q$50))</f>
        <v>-</v>
      </c>
      <c r="Q37" s="27">
        <f t="shared" si="1"/>
        <v>0</v>
      </c>
    </row>
    <row r="38" spans="1:17" ht="13.5" thickBot="1" x14ac:dyDescent="0.25">
      <c r="A38" s="25" t="s">
        <v>127</v>
      </c>
      <c r="B38" s="26">
        <f>IF(ISERROR(MATCH($A38,Tribunal!$T$13:$T$50,0)),"-",SUMIF(Tribunal!$T$13:$T$50,Distrito!$A38,Tribunal!C$13:C$50))</f>
        <v>9</v>
      </c>
      <c r="C38" s="26">
        <f>IF(ISERROR(MATCH($A38,Tribunal!$T$13:$T$50,0)),"-",SUMIF(Tribunal!$T$13:$T$50,Distrito!$A38,Tribunal!D$13:D$50))</f>
        <v>80</v>
      </c>
      <c r="D38" s="26">
        <f>IF(ISERROR(MATCH($A38,Tribunal!$T$13:$T$50,0)),"-",SUMIF(Tribunal!$T$13:$T$50,Distrito!$A38,Tribunal!E$13:E$50))</f>
        <v>0</v>
      </c>
      <c r="E38" s="26">
        <f>IF(ISERROR(MATCH($A38,Tribunal!$T$13:$T$50,0)),"-",SUMIF(Tribunal!$T$13:$T$50,Distrito!$A38,Tribunal!F$13:F$50))</f>
        <v>10</v>
      </c>
      <c r="F38" s="26">
        <f>IF(ISERROR(MATCH($A38,Tribunal!$T$13:$T$50,0)),"-",SUMIF(Tribunal!$T$13:$T$50,Distrito!$A38,Tribunal!G$13:G$50))</f>
        <v>0</v>
      </c>
      <c r="G38" s="26">
        <f>IF(ISERROR(MATCH($A38,Tribunal!$T$13:$T$50,0)),"-",SUMIF(Tribunal!$T$13:$T$50,Distrito!$A38,Tribunal!H$13:H$50))</f>
        <v>0</v>
      </c>
      <c r="H38" s="26">
        <f>IF(ISERROR(MATCH($A38,Tribunal!$T$13:$T$50,0)),"-",SUMIF(Tribunal!$T$13:$T$50,Distrito!$A38,Tribunal!I$13:I$50))</f>
        <v>19</v>
      </c>
      <c r="I38" s="27">
        <f t="shared" si="0"/>
        <v>118</v>
      </c>
      <c r="J38" s="26">
        <f>IF(ISERROR(MATCH($A38,Tribunal!$T$13:$T$50,0)),"-",SUMIF(Tribunal!$T$13:$T$50,Distrito!$A38,Tribunal!K$13:K$50))</f>
        <v>5</v>
      </c>
      <c r="K38" s="26">
        <f>IF(ISERROR(MATCH($A38,Tribunal!$T$13:$T$50,0)),"-",SUMIF(Tribunal!$T$13:$T$50,Distrito!$A38,Tribunal!L$13:L$50))</f>
        <v>80</v>
      </c>
      <c r="L38" s="26">
        <f>IF(ISERROR(MATCH($A38,Tribunal!$T$13:$T$50,0)),"-",SUMIF(Tribunal!$T$13:$T$50,Distrito!$A38,Tribunal!M$13:M$50))</f>
        <v>0</v>
      </c>
      <c r="M38" s="26">
        <f>IF(ISERROR(MATCH($A38,Tribunal!$T$13:$T$50,0)),"-",SUMIF(Tribunal!$T$13:$T$50,Distrito!$A38,Tribunal!N$13:N$50))</f>
        <v>8</v>
      </c>
      <c r="N38" s="26">
        <f>IF(ISERROR(MATCH($A38,Tribunal!$T$13:$T$50,0)),"-",SUMIF(Tribunal!$T$13:$T$50,Distrito!$A38,Tribunal!O$13:O$50))</f>
        <v>0</v>
      </c>
      <c r="O38" s="26">
        <f>IF(ISERROR(MATCH($A38,Tribunal!$T$13:$T$50,0)),"-",SUMIF(Tribunal!$T$13:$T$50,Distrito!$A38,Tribunal!P$13:P$50))</f>
        <v>14</v>
      </c>
      <c r="P38" s="26">
        <f>IF(ISERROR(MATCH($A38,Tribunal!$T$13:$T$50,0)),"-",SUMIF(Tribunal!$T$13:$T$50,Distrito!$A38,Tribunal!Q$13:Q$50))</f>
        <v>0</v>
      </c>
      <c r="Q38" s="27">
        <f t="shared" si="1"/>
        <v>107</v>
      </c>
    </row>
    <row r="39" spans="1:17" ht="13.5" thickBot="1" x14ac:dyDescent="0.25">
      <c r="A39" s="25" t="s">
        <v>160</v>
      </c>
      <c r="B39" s="26" t="str">
        <f>IF(ISERROR(MATCH($A39,Tribunal!$T$13:$T$50,0)),"-",SUMIF(Tribunal!$T$13:$T$50,Distrito!$A39,Tribunal!C$13:C$50))</f>
        <v>-</v>
      </c>
      <c r="C39" s="26" t="str">
        <f>IF(ISERROR(MATCH($A39,Tribunal!$T$13:$T$50,0)),"-",SUMIF(Tribunal!$T$13:$T$50,Distrito!$A39,Tribunal!D$13:D$50))</f>
        <v>-</v>
      </c>
      <c r="D39" s="26" t="str">
        <f>IF(ISERROR(MATCH($A39,Tribunal!$T$13:$T$50,0)),"-",SUMIF(Tribunal!$T$13:$T$50,Distrito!$A39,Tribunal!E$13:E$50))</f>
        <v>-</v>
      </c>
      <c r="E39" s="26" t="str">
        <f>IF(ISERROR(MATCH($A39,Tribunal!$T$13:$T$50,0)),"-",SUMIF(Tribunal!$T$13:$T$50,Distrito!$A39,Tribunal!F$13:F$50))</f>
        <v>-</v>
      </c>
      <c r="F39" s="26" t="str">
        <f>IF(ISERROR(MATCH($A39,Tribunal!$T$13:$T$50,0)),"-",SUMIF(Tribunal!$T$13:$T$50,Distrito!$A39,Tribunal!G$13:G$50))</f>
        <v>-</v>
      </c>
      <c r="G39" s="26" t="str">
        <f>IF(ISERROR(MATCH($A39,Tribunal!$T$13:$T$50,0)),"-",SUMIF(Tribunal!$T$13:$T$50,Distrito!$A39,Tribunal!H$13:H$50))</f>
        <v>-</v>
      </c>
      <c r="H39" s="26" t="str">
        <f>IF(ISERROR(MATCH($A39,Tribunal!$T$13:$T$50,0)),"-",SUMIF(Tribunal!$T$13:$T$50,Distrito!$A39,Tribunal!I$13:I$50))</f>
        <v>-</v>
      </c>
      <c r="I39" s="27">
        <f t="shared" si="0"/>
        <v>0</v>
      </c>
      <c r="J39" s="26" t="str">
        <f>IF(ISERROR(MATCH($A39,Tribunal!$T$13:$T$50,0)),"-",SUMIF(Tribunal!$T$13:$T$50,Distrito!$A39,Tribunal!K$13:K$50))</f>
        <v>-</v>
      </c>
      <c r="K39" s="26" t="str">
        <f>IF(ISERROR(MATCH($A39,Tribunal!$T$13:$T$50,0)),"-",SUMIF(Tribunal!$T$13:$T$50,Distrito!$A39,Tribunal!L$13:L$50))</f>
        <v>-</v>
      </c>
      <c r="L39" s="26" t="str">
        <f>IF(ISERROR(MATCH($A39,Tribunal!$T$13:$T$50,0)),"-",SUMIF(Tribunal!$T$13:$T$50,Distrito!$A39,Tribunal!M$13:M$50))</f>
        <v>-</v>
      </c>
      <c r="M39" s="26" t="str">
        <f>IF(ISERROR(MATCH($A39,Tribunal!$T$13:$T$50,0)),"-",SUMIF(Tribunal!$T$13:$T$50,Distrito!$A39,Tribunal!N$13:N$50))</f>
        <v>-</v>
      </c>
      <c r="N39" s="26" t="str">
        <f>IF(ISERROR(MATCH($A39,Tribunal!$T$13:$T$50,0)),"-",SUMIF(Tribunal!$T$13:$T$50,Distrito!$A39,Tribunal!O$13:O$50))</f>
        <v>-</v>
      </c>
      <c r="O39" s="26" t="str">
        <f>IF(ISERROR(MATCH($A39,Tribunal!$T$13:$T$50,0)),"-",SUMIF(Tribunal!$T$13:$T$50,Distrito!$A39,Tribunal!P$13:P$50))</f>
        <v>-</v>
      </c>
      <c r="P39" s="26" t="str">
        <f>IF(ISERROR(MATCH($A39,Tribunal!$T$13:$T$50,0)),"-",SUMIF(Tribunal!$T$13:$T$50,Distrito!$A39,Tribunal!Q$13:Q$50))</f>
        <v>-</v>
      </c>
      <c r="Q39" s="27">
        <f t="shared" si="1"/>
        <v>0</v>
      </c>
    </row>
    <row r="40" spans="1:17" ht="13.5" thickBot="1" x14ac:dyDescent="0.25">
      <c r="A40" s="25" t="s">
        <v>161</v>
      </c>
      <c r="B40" s="26" t="str">
        <f>IF(ISERROR(MATCH($A40,Tribunal!$T$13:$T$50,0)),"-",SUMIF(Tribunal!$T$13:$T$50,Distrito!$A40,Tribunal!C$13:C$50))</f>
        <v>-</v>
      </c>
      <c r="C40" s="26" t="str">
        <f>IF(ISERROR(MATCH($A40,Tribunal!$T$13:$T$50,0)),"-",SUMIF(Tribunal!$T$13:$T$50,Distrito!$A40,Tribunal!D$13:D$50))</f>
        <v>-</v>
      </c>
      <c r="D40" s="26" t="str">
        <f>IF(ISERROR(MATCH($A40,Tribunal!$T$13:$T$50,0)),"-",SUMIF(Tribunal!$T$13:$T$50,Distrito!$A40,Tribunal!E$13:E$50))</f>
        <v>-</v>
      </c>
      <c r="E40" s="26" t="str">
        <f>IF(ISERROR(MATCH($A40,Tribunal!$T$13:$T$50,0)),"-",SUMIF(Tribunal!$T$13:$T$50,Distrito!$A40,Tribunal!F$13:F$50))</f>
        <v>-</v>
      </c>
      <c r="F40" s="26" t="str">
        <f>IF(ISERROR(MATCH($A40,Tribunal!$T$13:$T$50,0)),"-",SUMIF(Tribunal!$T$13:$T$50,Distrito!$A40,Tribunal!G$13:G$50))</f>
        <v>-</v>
      </c>
      <c r="G40" s="26" t="str">
        <f>IF(ISERROR(MATCH($A40,Tribunal!$T$13:$T$50,0)),"-",SUMIF(Tribunal!$T$13:$T$50,Distrito!$A40,Tribunal!H$13:H$50))</f>
        <v>-</v>
      </c>
      <c r="H40" s="26" t="str">
        <f>IF(ISERROR(MATCH($A40,Tribunal!$T$13:$T$50,0)),"-",SUMIF(Tribunal!$T$13:$T$50,Distrito!$A40,Tribunal!I$13:I$50))</f>
        <v>-</v>
      </c>
      <c r="I40" s="27">
        <f t="shared" si="0"/>
        <v>0</v>
      </c>
      <c r="J40" s="26" t="str">
        <f>IF(ISERROR(MATCH($A40,Tribunal!$T$13:$T$50,0)),"-",SUMIF(Tribunal!$T$13:$T$50,Distrito!$A40,Tribunal!K$13:K$50))</f>
        <v>-</v>
      </c>
      <c r="K40" s="26" t="str">
        <f>IF(ISERROR(MATCH($A40,Tribunal!$T$13:$T$50,0)),"-",SUMIF(Tribunal!$T$13:$T$50,Distrito!$A40,Tribunal!L$13:L$50))</f>
        <v>-</v>
      </c>
      <c r="L40" s="26" t="str">
        <f>IF(ISERROR(MATCH($A40,Tribunal!$T$13:$T$50,0)),"-",SUMIF(Tribunal!$T$13:$T$50,Distrito!$A40,Tribunal!M$13:M$50))</f>
        <v>-</v>
      </c>
      <c r="M40" s="26" t="str">
        <f>IF(ISERROR(MATCH($A40,Tribunal!$T$13:$T$50,0)),"-",SUMIF(Tribunal!$T$13:$T$50,Distrito!$A40,Tribunal!N$13:N$50))</f>
        <v>-</v>
      </c>
      <c r="N40" s="26" t="str">
        <f>IF(ISERROR(MATCH($A40,Tribunal!$T$13:$T$50,0)),"-",SUMIF(Tribunal!$T$13:$T$50,Distrito!$A40,Tribunal!O$13:O$50))</f>
        <v>-</v>
      </c>
      <c r="O40" s="26" t="str">
        <f>IF(ISERROR(MATCH($A40,Tribunal!$T$13:$T$50,0)),"-",SUMIF(Tribunal!$T$13:$T$50,Distrito!$A40,Tribunal!P$13:P$50))</f>
        <v>-</v>
      </c>
      <c r="P40" s="26" t="str">
        <f>IF(ISERROR(MATCH($A40,Tribunal!$T$13:$T$50,0)),"-",SUMIF(Tribunal!$T$13:$T$50,Distrito!$A40,Tribunal!Q$13:Q$50))</f>
        <v>-</v>
      </c>
      <c r="Q40" s="27">
        <f t="shared" si="1"/>
        <v>0</v>
      </c>
    </row>
    <row r="41" spans="1:17" ht="13.5" thickBot="1" x14ac:dyDescent="0.25">
      <c r="A41" s="25" t="s">
        <v>162</v>
      </c>
      <c r="B41" s="26" t="str">
        <f>IF(ISERROR(MATCH($A41,Tribunal!$T$13:$T$50,0)),"-",SUMIF(Tribunal!$T$13:$T$50,Distrito!$A41,Tribunal!C$13:C$50))</f>
        <v>-</v>
      </c>
      <c r="C41" s="26" t="str">
        <f>IF(ISERROR(MATCH($A41,Tribunal!$T$13:$T$50,0)),"-",SUMIF(Tribunal!$T$13:$T$50,Distrito!$A41,Tribunal!D$13:D$50))</f>
        <v>-</v>
      </c>
      <c r="D41" s="26" t="str">
        <f>IF(ISERROR(MATCH($A41,Tribunal!$T$13:$T$50,0)),"-",SUMIF(Tribunal!$T$13:$T$50,Distrito!$A41,Tribunal!E$13:E$50))</f>
        <v>-</v>
      </c>
      <c r="E41" s="26" t="str">
        <f>IF(ISERROR(MATCH($A41,Tribunal!$T$13:$T$50,0)),"-",SUMIF(Tribunal!$T$13:$T$50,Distrito!$A41,Tribunal!F$13:F$50))</f>
        <v>-</v>
      </c>
      <c r="F41" s="26" t="str">
        <f>IF(ISERROR(MATCH($A41,Tribunal!$T$13:$T$50,0)),"-",SUMIF(Tribunal!$T$13:$T$50,Distrito!$A41,Tribunal!G$13:G$50))</f>
        <v>-</v>
      </c>
      <c r="G41" s="26" t="str">
        <f>IF(ISERROR(MATCH($A41,Tribunal!$T$13:$T$50,0)),"-",SUMIF(Tribunal!$T$13:$T$50,Distrito!$A41,Tribunal!H$13:H$50))</f>
        <v>-</v>
      </c>
      <c r="H41" s="26" t="str">
        <f>IF(ISERROR(MATCH($A41,Tribunal!$T$13:$T$50,0)),"-",SUMIF(Tribunal!$T$13:$T$50,Distrito!$A41,Tribunal!I$13:I$50))</f>
        <v>-</v>
      </c>
      <c r="I41" s="27">
        <f t="shared" si="0"/>
        <v>0</v>
      </c>
      <c r="J41" s="26" t="str">
        <f>IF(ISERROR(MATCH($A41,Tribunal!$T$13:$T$50,0)),"-",SUMIF(Tribunal!$T$13:$T$50,Distrito!$A41,Tribunal!K$13:K$50))</f>
        <v>-</v>
      </c>
      <c r="K41" s="26" t="str">
        <f>IF(ISERROR(MATCH($A41,Tribunal!$T$13:$T$50,0)),"-",SUMIF(Tribunal!$T$13:$T$50,Distrito!$A41,Tribunal!L$13:L$50))</f>
        <v>-</v>
      </c>
      <c r="L41" s="26" t="str">
        <f>IF(ISERROR(MATCH($A41,Tribunal!$T$13:$T$50,0)),"-",SUMIF(Tribunal!$T$13:$T$50,Distrito!$A41,Tribunal!M$13:M$50))</f>
        <v>-</v>
      </c>
      <c r="M41" s="26" t="str">
        <f>IF(ISERROR(MATCH($A41,Tribunal!$T$13:$T$50,0)),"-",SUMIF(Tribunal!$T$13:$T$50,Distrito!$A41,Tribunal!N$13:N$50))</f>
        <v>-</v>
      </c>
      <c r="N41" s="26" t="str">
        <f>IF(ISERROR(MATCH($A41,Tribunal!$T$13:$T$50,0)),"-",SUMIF(Tribunal!$T$13:$T$50,Distrito!$A41,Tribunal!O$13:O$50))</f>
        <v>-</v>
      </c>
      <c r="O41" s="26" t="str">
        <f>IF(ISERROR(MATCH($A41,Tribunal!$T$13:$T$50,0)),"-",SUMIF(Tribunal!$T$13:$T$50,Distrito!$A41,Tribunal!P$13:P$50))</f>
        <v>-</v>
      </c>
      <c r="P41" s="26" t="str">
        <f>IF(ISERROR(MATCH($A41,Tribunal!$T$13:$T$50,0)),"-",SUMIF(Tribunal!$T$13:$T$50,Distrito!$A41,Tribunal!Q$13:Q$50))</f>
        <v>-</v>
      </c>
      <c r="Q41" s="27">
        <f t="shared" si="1"/>
        <v>0</v>
      </c>
    </row>
    <row r="42" spans="1:17" ht="13.5" thickBot="1" x14ac:dyDescent="0.25">
      <c r="A42" s="25" t="s">
        <v>131</v>
      </c>
      <c r="B42" s="26">
        <f>IF(ISERROR(MATCH($A42,Tribunal!$T$13:$T$50,0)),"-",SUMIF(Tribunal!$T$13:$T$50,Distrito!$A42,Tribunal!C$13:C$50))</f>
        <v>11</v>
      </c>
      <c r="C42" s="26">
        <f>IF(ISERROR(MATCH($A42,Tribunal!$T$13:$T$50,0)),"-",SUMIF(Tribunal!$T$13:$T$50,Distrito!$A42,Tribunal!D$13:D$50))</f>
        <v>0</v>
      </c>
      <c r="D42" s="26">
        <f>IF(ISERROR(MATCH($A42,Tribunal!$T$13:$T$50,0)),"-",SUMIF(Tribunal!$T$13:$T$50,Distrito!$A42,Tribunal!E$13:E$50))</f>
        <v>0</v>
      </c>
      <c r="E42" s="26">
        <f>IF(ISERROR(MATCH($A42,Tribunal!$T$13:$T$50,0)),"-",SUMIF(Tribunal!$T$13:$T$50,Distrito!$A42,Tribunal!F$13:F$50))</f>
        <v>10</v>
      </c>
      <c r="F42" s="26">
        <f>IF(ISERROR(MATCH($A42,Tribunal!$T$13:$T$50,0)),"-",SUMIF(Tribunal!$T$13:$T$50,Distrito!$A42,Tribunal!G$13:G$50))</f>
        <v>0</v>
      </c>
      <c r="G42" s="26">
        <f>IF(ISERROR(MATCH($A42,Tribunal!$T$13:$T$50,0)),"-",SUMIF(Tribunal!$T$13:$T$50,Distrito!$A42,Tribunal!H$13:H$50))</f>
        <v>43</v>
      </c>
      <c r="H42" s="26">
        <f>IF(ISERROR(MATCH($A42,Tribunal!$T$13:$T$50,0)),"-",SUMIF(Tribunal!$T$13:$T$50,Distrito!$A42,Tribunal!I$13:I$50))</f>
        <v>0</v>
      </c>
      <c r="I42" s="27">
        <f t="shared" si="0"/>
        <v>64</v>
      </c>
      <c r="J42" s="26">
        <f>IF(ISERROR(MATCH($A42,Tribunal!$T$13:$T$50,0)),"-",SUMIF(Tribunal!$T$13:$T$50,Distrito!$A42,Tribunal!K$13:K$50))</f>
        <v>2</v>
      </c>
      <c r="K42" s="26">
        <f>IF(ISERROR(MATCH($A42,Tribunal!$T$13:$T$50,0)),"-",SUMIF(Tribunal!$T$13:$T$50,Distrito!$A42,Tribunal!L$13:L$50))</f>
        <v>0</v>
      </c>
      <c r="L42" s="26">
        <f>IF(ISERROR(MATCH($A42,Tribunal!$T$13:$T$50,0)),"-",SUMIF(Tribunal!$T$13:$T$50,Distrito!$A42,Tribunal!M$13:M$50))</f>
        <v>0</v>
      </c>
      <c r="M42" s="26">
        <f>IF(ISERROR(MATCH($A42,Tribunal!$T$13:$T$50,0)),"-",SUMIF(Tribunal!$T$13:$T$50,Distrito!$A42,Tribunal!N$13:N$50))</f>
        <v>4</v>
      </c>
      <c r="N42" s="26">
        <f>IF(ISERROR(MATCH($A42,Tribunal!$T$13:$T$50,0)),"-",SUMIF(Tribunal!$T$13:$T$50,Distrito!$A42,Tribunal!O$13:O$50))</f>
        <v>0</v>
      </c>
      <c r="O42" s="26">
        <f>IF(ISERROR(MATCH($A42,Tribunal!$T$13:$T$50,0)),"-",SUMIF(Tribunal!$T$13:$T$50,Distrito!$A42,Tribunal!P$13:P$50))</f>
        <v>0</v>
      </c>
      <c r="P42" s="26">
        <f>IF(ISERROR(MATCH($A42,Tribunal!$T$13:$T$50,0)),"-",SUMIF(Tribunal!$T$13:$T$50,Distrito!$A42,Tribunal!Q$13:Q$50))</f>
        <v>0</v>
      </c>
      <c r="Q42" s="27">
        <f t="shared" si="1"/>
        <v>6</v>
      </c>
    </row>
    <row r="43" spans="1:17" ht="13.5" thickBot="1" x14ac:dyDescent="0.25">
      <c r="A43" s="25" t="s">
        <v>163</v>
      </c>
      <c r="B43" s="26" t="str">
        <f>IF(ISERROR(MATCH($A43,Tribunal!$T$13:$T$50,0)),"-",SUMIF(Tribunal!$T$13:$T$50,Distrito!$A43,Tribunal!C$13:C$50))</f>
        <v>-</v>
      </c>
      <c r="C43" s="26" t="str">
        <f>IF(ISERROR(MATCH($A43,Tribunal!$T$13:$T$50,0)),"-",SUMIF(Tribunal!$T$13:$T$50,Distrito!$A43,Tribunal!D$13:D$50))</f>
        <v>-</v>
      </c>
      <c r="D43" s="26" t="str">
        <f>IF(ISERROR(MATCH($A43,Tribunal!$T$13:$T$50,0)),"-",SUMIF(Tribunal!$T$13:$T$50,Distrito!$A43,Tribunal!E$13:E$50))</f>
        <v>-</v>
      </c>
      <c r="E43" s="26" t="str">
        <f>IF(ISERROR(MATCH($A43,Tribunal!$T$13:$T$50,0)),"-",SUMIF(Tribunal!$T$13:$T$50,Distrito!$A43,Tribunal!F$13:F$50))</f>
        <v>-</v>
      </c>
      <c r="F43" s="26" t="str">
        <f>IF(ISERROR(MATCH($A43,Tribunal!$T$13:$T$50,0)),"-",SUMIF(Tribunal!$T$13:$T$50,Distrito!$A43,Tribunal!G$13:G$50))</f>
        <v>-</v>
      </c>
      <c r="G43" s="26" t="str">
        <f>IF(ISERROR(MATCH($A43,Tribunal!$T$13:$T$50,0)),"-",SUMIF(Tribunal!$T$13:$T$50,Distrito!$A43,Tribunal!H$13:H$50))</f>
        <v>-</v>
      </c>
      <c r="H43" s="26" t="str">
        <f>IF(ISERROR(MATCH($A43,Tribunal!$T$13:$T$50,0)),"-",SUMIF(Tribunal!$T$13:$T$50,Distrito!$A43,Tribunal!I$13:I$50))</f>
        <v>-</v>
      </c>
      <c r="I43" s="27">
        <f t="shared" si="0"/>
        <v>0</v>
      </c>
      <c r="J43" s="26" t="str">
        <f>IF(ISERROR(MATCH($A43,Tribunal!$T$13:$T$50,0)),"-",SUMIF(Tribunal!$T$13:$T$50,Distrito!$A43,Tribunal!K$13:K$50))</f>
        <v>-</v>
      </c>
      <c r="K43" s="26" t="str">
        <f>IF(ISERROR(MATCH($A43,Tribunal!$T$13:$T$50,0)),"-",SUMIF(Tribunal!$T$13:$T$50,Distrito!$A43,Tribunal!L$13:L$50))</f>
        <v>-</v>
      </c>
      <c r="L43" s="26" t="str">
        <f>IF(ISERROR(MATCH($A43,Tribunal!$T$13:$T$50,0)),"-",SUMIF(Tribunal!$T$13:$T$50,Distrito!$A43,Tribunal!M$13:M$50))</f>
        <v>-</v>
      </c>
      <c r="M43" s="26" t="str">
        <f>IF(ISERROR(MATCH($A43,Tribunal!$T$13:$T$50,0)),"-",SUMIF(Tribunal!$T$13:$T$50,Distrito!$A43,Tribunal!N$13:N$50))</f>
        <v>-</v>
      </c>
      <c r="N43" s="26" t="str">
        <f>IF(ISERROR(MATCH($A43,Tribunal!$T$13:$T$50,0)),"-",SUMIF(Tribunal!$T$13:$T$50,Distrito!$A43,Tribunal!O$13:O$50))</f>
        <v>-</v>
      </c>
      <c r="O43" s="26" t="str">
        <f>IF(ISERROR(MATCH($A43,Tribunal!$T$13:$T$50,0)),"-",SUMIF(Tribunal!$T$13:$T$50,Distrito!$A43,Tribunal!P$13:P$50))</f>
        <v>-</v>
      </c>
      <c r="P43" s="26" t="str">
        <f>IF(ISERROR(MATCH($A43,Tribunal!$T$13:$T$50,0)),"-",SUMIF(Tribunal!$T$13:$T$50,Distrito!$A43,Tribunal!Q$13:Q$50))</f>
        <v>-</v>
      </c>
      <c r="Q43" s="27">
        <f t="shared" si="1"/>
        <v>0</v>
      </c>
    </row>
    <row r="44" spans="1:17" ht="13.5" thickBot="1" x14ac:dyDescent="0.25">
      <c r="A44" s="25" t="s">
        <v>164</v>
      </c>
      <c r="B44" s="26" t="str">
        <f>IF(ISERROR(MATCH($A44,Tribunal!$T$13:$T$50,0)),"-",SUMIF(Tribunal!$T$13:$T$50,Distrito!$A44,Tribunal!C$13:C$50))</f>
        <v>-</v>
      </c>
      <c r="C44" s="26" t="str">
        <f>IF(ISERROR(MATCH($A44,Tribunal!$T$13:$T$50,0)),"-",SUMIF(Tribunal!$T$13:$T$50,Distrito!$A44,Tribunal!D$13:D$50))</f>
        <v>-</v>
      </c>
      <c r="D44" s="26" t="str">
        <f>IF(ISERROR(MATCH($A44,Tribunal!$T$13:$T$50,0)),"-",SUMIF(Tribunal!$T$13:$T$50,Distrito!$A44,Tribunal!E$13:E$50))</f>
        <v>-</v>
      </c>
      <c r="E44" s="26" t="str">
        <f>IF(ISERROR(MATCH($A44,Tribunal!$T$13:$T$50,0)),"-",SUMIF(Tribunal!$T$13:$T$50,Distrito!$A44,Tribunal!F$13:F$50))</f>
        <v>-</v>
      </c>
      <c r="F44" s="26" t="str">
        <f>IF(ISERROR(MATCH($A44,Tribunal!$T$13:$T$50,0)),"-",SUMIF(Tribunal!$T$13:$T$50,Distrito!$A44,Tribunal!G$13:G$50))</f>
        <v>-</v>
      </c>
      <c r="G44" s="26" t="str">
        <f>IF(ISERROR(MATCH($A44,Tribunal!$T$13:$T$50,0)),"-",SUMIF(Tribunal!$T$13:$T$50,Distrito!$A44,Tribunal!H$13:H$50))</f>
        <v>-</v>
      </c>
      <c r="H44" s="26" t="str">
        <f>IF(ISERROR(MATCH($A44,Tribunal!$T$13:$T$50,0)),"-",SUMIF(Tribunal!$T$13:$T$50,Distrito!$A44,Tribunal!I$13:I$50))</f>
        <v>-</v>
      </c>
      <c r="I44" s="27">
        <f t="shared" si="0"/>
        <v>0</v>
      </c>
      <c r="J44" s="26" t="str">
        <f>IF(ISERROR(MATCH($A44,Tribunal!$T$13:$T$50,0)),"-",SUMIF(Tribunal!$T$13:$T$50,Distrito!$A44,Tribunal!K$13:K$50))</f>
        <v>-</v>
      </c>
      <c r="K44" s="26" t="str">
        <f>IF(ISERROR(MATCH($A44,Tribunal!$T$13:$T$50,0)),"-",SUMIF(Tribunal!$T$13:$T$50,Distrito!$A44,Tribunal!L$13:L$50))</f>
        <v>-</v>
      </c>
      <c r="L44" s="26" t="str">
        <f>IF(ISERROR(MATCH($A44,Tribunal!$T$13:$T$50,0)),"-",SUMIF(Tribunal!$T$13:$T$50,Distrito!$A44,Tribunal!M$13:M$50))</f>
        <v>-</v>
      </c>
      <c r="M44" s="26" t="str">
        <f>IF(ISERROR(MATCH($A44,Tribunal!$T$13:$T$50,0)),"-",SUMIF(Tribunal!$T$13:$T$50,Distrito!$A44,Tribunal!N$13:N$50))</f>
        <v>-</v>
      </c>
      <c r="N44" s="26" t="str">
        <f>IF(ISERROR(MATCH($A44,Tribunal!$T$13:$T$50,0)),"-",SUMIF(Tribunal!$T$13:$T$50,Distrito!$A44,Tribunal!O$13:O$50))</f>
        <v>-</v>
      </c>
      <c r="O44" s="26" t="str">
        <f>IF(ISERROR(MATCH($A44,Tribunal!$T$13:$T$50,0)),"-",SUMIF(Tribunal!$T$13:$T$50,Distrito!$A44,Tribunal!P$13:P$50))</f>
        <v>-</v>
      </c>
      <c r="P44" s="26" t="str">
        <f>IF(ISERROR(MATCH($A44,Tribunal!$T$13:$T$50,0)),"-",SUMIF(Tribunal!$T$13:$T$50,Distrito!$A44,Tribunal!Q$13:Q$50))</f>
        <v>-</v>
      </c>
      <c r="Q44" s="27">
        <f t="shared" si="1"/>
        <v>0</v>
      </c>
    </row>
    <row r="45" spans="1:17" ht="13.5" thickBot="1" x14ac:dyDescent="0.25">
      <c r="A45" s="28" t="s">
        <v>136</v>
      </c>
      <c r="B45" s="26">
        <f>IF(ISERROR(MATCH($A45,Tribunal!$T$13:$T$50,0)),"-",SUMIF(Tribunal!$T$13:$T$50,Distrito!$A45,Tribunal!C$13:C$50))</f>
        <v>9</v>
      </c>
      <c r="C45" s="26">
        <f>IF(ISERROR(MATCH($A45,Tribunal!$T$13:$T$50,0)),"-",SUMIF(Tribunal!$T$13:$T$50,Distrito!$A45,Tribunal!D$13:D$50))</f>
        <v>5</v>
      </c>
      <c r="D45" s="26">
        <f>IF(ISERROR(MATCH($A45,Tribunal!$T$13:$T$50,0)),"-",SUMIF(Tribunal!$T$13:$T$50,Distrito!$A45,Tribunal!E$13:E$50))</f>
        <v>6</v>
      </c>
      <c r="E45" s="26">
        <f>IF(ISERROR(MATCH($A45,Tribunal!$T$13:$T$50,0)),"-",SUMIF(Tribunal!$T$13:$T$50,Distrito!$A45,Tribunal!F$13:F$50))</f>
        <v>31</v>
      </c>
      <c r="F45" s="26">
        <f>IF(ISERROR(MATCH($A45,Tribunal!$T$13:$T$50,0)),"-",SUMIF(Tribunal!$T$13:$T$50,Distrito!$A45,Tribunal!G$13:G$50))</f>
        <v>0</v>
      </c>
      <c r="G45" s="26">
        <f>IF(ISERROR(MATCH($A45,Tribunal!$T$13:$T$50,0)),"-",SUMIF(Tribunal!$T$13:$T$50,Distrito!$A45,Tribunal!H$13:H$50))</f>
        <v>10</v>
      </c>
      <c r="H45" s="26">
        <f>IF(ISERROR(MATCH($A45,Tribunal!$T$13:$T$50,0)),"-",SUMIF(Tribunal!$T$13:$T$50,Distrito!$A45,Tribunal!I$13:I$50))</f>
        <v>4</v>
      </c>
      <c r="I45" s="27">
        <f t="shared" si="0"/>
        <v>65</v>
      </c>
      <c r="J45" s="26">
        <f>IF(ISERROR(MATCH($A45,Tribunal!$T$13:$T$50,0)),"-",SUMIF(Tribunal!$T$13:$T$50,Distrito!$A45,Tribunal!K$13:K$50))</f>
        <v>9</v>
      </c>
      <c r="K45" s="26">
        <f>IF(ISERROR(MATCH($A45,Tribunal!$T$13:$T$50,0)),"-",SUMIF(Tribunal!$T$13:$T$50,Distrito!$A45,Tribunal!L$13:L$50))</f>
        <v>3</v>
      </c>
      <c r="L45" s="26">
        <f>IF(ISERROR(MATCH($A45,Tribunal!$T$13:$T$50,0)),"-",SUMIF(Tribunal!$T$13:$T$50,Distrito!$A45,Tribunal!M$13:M$50))</f>
        <v>5</v>
      </c>
      <c r="M45" s="26">
        <f>IF(ISERROR(MATCH($A45,Tribunal!$T$13:$T$50,0)),"-",SUMIF(Tribunal!$T$13:$T$50,Distrito!$A45,Tribunal!N$13:N$50))</f>
        <v>32</v>
      </c>
      <c r="N45" s="26">
        <f>IF(ISERROR(MATCH($A45,Tribunal!$T$13:$T$50,0)),"-",SUMIF(Tribunal!$T$13:$T$50,Distrito!$A45,Tribunal!O$13:O$50))</f>
        <v>0</v>
      </c>
      <c r="O45" s="26">
        <f>IF(ISERROR(MATCH($A45,Tribunal!$T$13:$T$50,0)),"-",SUMIF(Tribunal!$T$13:$T$50,Distrito!$A45,Tribunal!P$13:P$50))</f>
        <v>9</v>
      </c>
      <c r="P45" s="26">
        <f>IF(ISERROR(MATCH($A45,Tribunal!$T$13:$T$50,0)),"-",SUMIF(Tribunal!$T$13:$T$50,Distrito!$A45,Tribunal!Q$13:Q$50))</f>
        <v>0</v>
      </c>
      <c r="Q45" s="27">
        <f t="shared" si="1"/>
        <v>58</v>
      </c>
    </row>
    <row r="46" spans="1:17" ht="13.5" thickBot="1" x14ac:dyDescent="0.25">
      <c r="A46" s="25" t="s">
        <v>165</v>
      </c>
      <c r="B46" s="26" t="str">
        <f>IF(ISERROR(MATCH($A46,Tribunal!$T$13:$T$50,0)),"-",SUMIF(Tribunal!$T$13:$T$50,Distrito!$A46,Tribunal!C$13:C$50))</f>
        <v>-</v>
      </c>
      <c r="C46" s="26" t="str">
        <f>IF(ISERROR(MATCH($A46,Tribunal!$T$13:$T$50,0)),"-",SUMIF(Tribunal!$T$13:$T$50,Distrito!$A46,Tribunal!D$13:D$50))</f>
        <v>-</v>
      </c>
      <c r="D46" s="26" t="str">
        <f>IF(ISERROR(MATCH($A46,Tribunal!$T$13:$T$50,0)),"-",SUMIF(Tribunal!$T$13:$T$50,Distrito!$A46,Tribunal!E$13:E$50))</f>
        <v>-</v>
      </c>
      <c r="E46" s="26" t="str">
        <f>IF(ISERROR(MATCH($A46,Tribunal!$T$13:$T$50,0)),"-",SUMIF(Tribunal!$T$13:$T$50,Distrito!$A46,Tribunal!F$13:F$50))</f>
        <v>-</v>
      </c>
      <c r="F46" s="26" t="str">
        <f>IF(ISERROR(MATCH($A46,Tribunal!$T$13:$T$50,0)),"-",SUMIF(Tribunal!$T$13:$T$50,Distrito!$A46,Tribunal!G$13:G$50))</f>
        <v>-</v>
      </c>
      <c r="G46" s="26" t="str">
        <f>IF(ISERROR(MATCH($A46,Tribunal!$T$13:$T$50,0)),"-",SUMIF(Tribunal!$T$13:$T$50,Distrito!$A46,Tribunal!H$13:H$50))</f>
        <v>-</v>
      </c>
      <c r="H46" s="26" t="str">
        <f>IF(ISERROR(MATCH($A46,Tribunal!$T$13:$T$50,0)),"-",SUMIF(Tribunal!$T$13:$T$50,Distrito!$A46,Tribunal!I$13:I$50))</f>
        <v>-</v>
      </c>
      <c r="I46" s="27">
        <f t="shared" si="0"/>
        <v>0</v>
      </c>
      <c r="J46" s="26" t="str">
        <f>IF(ISERROR(MATCH($A46,Tribunal!$T$13:$T$50,0)),"-",SUMIF(Tribunal!$T$13:$T$50,Distrito!$A46,Tribunal!K$13:K$50))</f>
        <v>-</v>
      </c>
      <c r="K46" s="26" t="str">
        <f>IF(ISERROR(MATCH($A46,Tribunal!$T$13:$T$50,0)),"-",SUMIF(Tribunal!$T$13:$T$50,Distrito!$A46,Tribunal!L$13:L$50))</f>
        <v>-</v>
      </c>
      <c r="L46" s="26" t="str">
        <f>IF(ISERROR(MATCH($A46,Tribunal!$T$13:$T$50,0)),"-",SUMIF(Tribunal!$T$13:$T$50,Distrito!$A46,Tribunal!M$13:M$50))</f>
        <v>-</v>
      </c>
      <c r="M46" s="26" t="str">
        <f>IF(ISERROR(MATCH($A46,Tribunal!$T$13:$T$50,0)),"-",SUMIF(Tribunal!$T$13:$T$50,Distrito!$A46,Tribunal!N$13:N$50))</f>
        <v>-</v>
      </c>
      <c r="N46" s="26" t="str">
        <f>IF(ISERROR(MATCH($A46,Tribunal!$T$13:$T$50,0)),"-",SUMIF(Tribunal!$T$13:$T$50,Distrito!$A46,Tribunal!O$13:O$50))</f>
        <v>-</v>
      </c>
      <c r="O46" s="26" t="str">
        <f>IF(ISERROR(MATCH($A46,Tribunal!$T$13:$T$50,0)),"-",SUMIF(Tribunal!$T$13:$T$50,Distrito!$A46,Tribunal!P$13:P$50))</f>
        <v>-</v>
      </c>
      <c r="P46" s="26" t="str">
        <f>IF(ISERROR(MATCH($A46,Tribunal!$T$13:$T$50,0)),"-",SUMIF(Tribunal!$T$13:$T$50,Distrito!$A46,Tribunal!Q$13:Q$50))</f>
        <v>-</v>
      </c>
      <c r="Q46" s="27">
        <f t="shared" si="1"/>
        <v>0</v>
      </c>
    </row>
    <row r="47" spans="1:17" ht="13.5" thickBot="1" x14ac:dyDescent="0.25">
      <c r="A47" s="25" t="s">
        <v>166</v>
      </c>
      <c r="B47" s="26" t="str">
        <f>IF(ISERROR(MATCH($A47,Tribunal!$T$13:$T$50,0)),"-",SUMIF(Tribunal!$T$13:$T$50,Distrito!$A47,Tribunal!C$13:C$50))</f>
        <v>-</v>
      </c>
      <c r="C47" s="26" t="str">
        <f>IF(ISERROR(MATCH($A47,Tribunal!$T$13:$T$50,0)),"-",SUMIF(Tribunal!$T$13:$T$50,Distrito!$A47,Tribunal!D$13:D$50))</f>
        <v>-</v>
      </c>
      <c r="D47" s="26" t="str">
        <f>IF(ISERROR(MATCH($A47,Tribunal!$T$13:$T$50,0)),"-",SUMIF(Tribunal!$T$13:$T$50,Distrito!$A47,Tribunal!E$13:E$50))</f>
        <v>-</v>
      </c>
      <c r="E47" s="26" t="str">
        <f>IF(ISERROR(MATCH($A47,Tribunal!$T$13:$T$50,0)),"-",SUMIF(Tribunal!$T$13:$T$50,Distrito!$A47,Tribunal!F$13:F$50))</f>
        <v>-</v>
      </c>
      <c r="F47" s="26" t="str">
        <f>IF(ISERROR(MATCH($A47,Tribunal!$T$13:$T$50,0)),"-",SUMIF(Tribunal!$T$13:$T$50,Distrito!$A47,Tribunal!G$13:G$50))</f>
        <v>-</v>
      </c>
      <c r="G47" s="26" t="str">
        <f>IF(ISERROR(MATCH($A47,Tribunal!$T$13:$T$50,0)),"-",SUMIF(Tribunal!$T$13:$T$50,Distrito!$A47,Tribunal!H$13:H$50))</f>
        <v>-</v>
      </c>
      <c r="H47" s="26" t="str">
        <f>IF(ISERROR(MATCH($A47,Tribunal!$T$13:$T$50,0)),"-",SUMIF(Tribunal!$T$13:$T$50,Distrito!$A47,Tribunal!I$13:I$50))</f>
        <v>-</v>
      </c>
      <c r="I47" s="27">
        <f t="shared" si="0"/>
        <v>0</v>
      </c>
      <c r="J47" s="26" t="str">
        <f>IF(ISERROR(MATCH($A47,Tribunal!$T$13:$T$50,0)),"-",SUMIF(Tribunal!$T$13:$T$50,Distrito!$A47,Tribunal!K$13:K$50))</f>
        <v>-</v>
      </c>
      <c r="K47" s="26" t="str">
        <f>IF(ISERROR(MATCH($A47,Tribunal!$T$13:$T$50,0)),"-",SUMIF(Tribunal!$T$13:$T$50,Distrito!$A47,Tribunal!L$13:L$50))</f>
        <v>-</v>
      </c>
      <c r="L47" s="26" t="str">
        <f>IF(ISERROR(MATCH($A47,Tribunal!$T$13:$T$50,0)),"-",SUMIF(Tribunal!$T$13:$T$50,Distrito!$A47,Tribunal!M$13:M$50))</f>
        <v>-</v>
      </c>
      <c r="M47" s="26" t="str">
        <f>IF(ISERROR(MATCH($A47,Tribunal!$T$13:$T$50,0)),"-",SUMIF(Tribunal!$T$13:$T$50,Distrito!$A47,Tribunal!N$13:N$50))</f>
        <v>-</v>
      </c>
      <c r="N47" s="26" t="str">
        <f>IF(ISERROR(MATCH($A47,Tribunal!$T$13:$T$50,0)),"-",SUMIF(Tribunal!$T$13:$T$50,Distrito!$A47,Tribunal!O$13:O$50))</f>
        <v>-</v>
      </c>
      <c r="O47" s="26" t="str">
        <f>IF(ISERROR(MATCH($A47,Tribunal!$T$13:$T$50,0)),"-",SUMIF(Tribunal!$T$13:$T$50,Distrito!$A47,Tribunal!P$13:P$50))</f>
        <v>-</v>
      </c>
      <c r="P47" s="26" t="str">
        <f>IF(ISERROR(MATCH($A47,Tribunal!$T$13:$T$50,0)),"-",SUMIF(Tribunal!$T$13:$T$50,Distrito!$A47,Tribunal!Q$13:Q$50))</f>
        <v>-</v>
      </c>
      <c r="Q47" s="27">
        <f t="shared" si="1"/>
        <v>0</v>
      </c>
    </row>
    <row r="48" spans="1:17" ht="21.75" customHeight="1" thickBot="1" x14ac:dyDescent="0.25">
      <c r="A48" s="29" t="s">
        <v>14</v>
      </c>
      <c r="B48" s="29">
        <f t="shared" ref="B48:Q48" si="2">SUM(B13:B47)</f>
        <v>1300</v>
      </c>
      <c r="C48" s="29">
        <f t="shared" si="2"/>
        <v>16603</v>
      </c>
      <c r="D48" s="29">
        <f t="shared" si="2"/>
        <v>125</v>
      </c>
      <c r="E48" s="29">
        <f t="shared" si="2"/>
        <v>631</v>
      </c>
      <c r="F48" s="29">
        <f t="shared" si="2"/>
        <v>24</v>
      </c>
      <c r="G48" s="29">
        <f t="shared" si="2"/>
        <v>363</v>
      </c>
      <c r="H48" s="29">
        <f t="shared" si="2"/>
        <v>247</v>
      </c>
      <c r="I48" s="29">
        <f t="shared" si="2"/>
        <v>19293</v>
      </c>
      <c r="J48" s="29">
        <f t="shared" si="2"/>
        <v>1441</v>
      </c>
      <c r="K48" s="29">
        <f t="shared" si="2"/>
        <v>16802</v>
      </c>
      <c r="L48" s="29">
        <f t="shared" si="2"/>
        <v>121</v>
      </c>
      <c r="M48" s="29">
        <f t="shared" si="2"/>
        <v>613</v>
      </c>
      <c r="N48" s="29">
        <f t="shared" si="2"/>
        <v>26</v>
      </c>
      <c r="O48" s="29">
        <f t="shared" si="2"/>
        <v>277</v>
      </c>
      <c r="P48" s="29">
        <f t="shared" si="2"/>
        <v>237</v>
      </c>
      <c r="Q48" s="29">
        <f t="shared" si="2"/>
        <v>19517</v>
      </c>
    </row>
    <row r="49" spans="1:7" ht="12.95" customHeight="1" x14ac:dyDescent="0.2">
      <c r="A49" s="34" t="s">
        <v>143</v>
      </c>
      <c r="B49" s="31"/>
      <c r="C49" s="30"/>
      <c r="D49" s="30"/>
      <c r="E49" s="30"/>
      <c r="F49" s="30"/>
      <c r="G49" s="30"/>
    </row>
    <row r="50" spans="1:7" ht="12.95" customHeight="1" x14ac:dyDescent="0.2">
      <c r="A50" s="33" t="s">
        <v>144</v>
      </c>
      <c r="B50" s="32"/>
      <c r="C50" s="30"/>
      <c r="D50" s="30"/>
      <c r="E50" s="30"/>
      <c r="F50" s="30"/>
      <c r="G50" s="30"/>
    </row>
    <row r="51" spans="1:7" ht="12.95" customHeight="1" x14ac:dyDescent="0.25">
      <c r="A51" s="13" t="s">
        <v>167</v>
      </c>
      <c r="B51" s="30"/>
      <c r="C51" s="30"/>
      <c r="D51" s="30"/>
      <c r="E51" s="30"/>
      <c r="F51" s="30"/>
      <c r="G51" s="30"/>
    </row>
    <row r="52" spans="1:7" ht="12.95" customHeight="1" x14ac:dyDescent="0.2">
      <c r="A52" s="30"/>
      <c r="B52" s="30"/>
      <c r="C52" s="30"/>
      <c r="D52" s="30"/>
      <c r="E52" s="30"/>
      <c r="F52" s="30"/>
      <c r="G52" s="30"/>
    </row>
  </sheetData>
  <mergeCells count="3">
    <mergeCell ref="A11:A12"/>
    <mergeCell ref="B11:I11"/>
    <mergeCell ref="J11:Q11"/>
  </mergeCells>
  <pageMargins left="0.4" right="0.39" top="0.31496062992125984" bottom="0.53" header="0.23622047244094491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9"/>
  <sheetViews>
    <sheetView showGridLines="0" zoomScale="85" zoomScaleNormal="85" workbookViewId="0">
      <selection activeCell="A8" sqref="A8"/>
    </sheetView>
  </sheetViews>
  <sheetFormatPr baseColWidth="10" defaultColWidth="11.42578125" defaultRowHeight="15" x14ac:dyDescent="0.3"/>
  <cols>
    <col min="1" max="1" width="23.5703125" style="12" customWidth="1"/>
    <col min="2" max="2" width="11.7109375" style="12" customWidth="1"/>
    <col min="3" max="3" width="10.7109375" style="12" customWidth="1"/>
    <col min="4" max="4" width="13.42578125" style="12" customWidth="1"/>
    <col min="5" max="5" width="10.5703125" style="12" customWidth="1"/>
    <col min="6" max="6" width="11.5703125" style="12" customWidth="1"/>
    <col min="7" max="7" width="10.28515625" style="12" customWidth="1"/>
    <col min="8" max="8" width="9.28515625" style="12" customWidth="1"/>
    <col min="9" max="9" width="10.28515625" style="12" customWidth="1"/>
    <col min="10" max="11" width="11.42578125" style="12"/>
    <col min="12" max="12" width="12.7109375" style="12" customWidth="1"/>
    <col min="13" max="13" width="10.28515625" style="12" customWidth="1"/>
    <col min="14" max="14" width="11" style="12" customWidth="1"/>
    <col min="15" max="15" width="10.7109375" style="12" customWidth="1"/>
    <col min="16" max="16" width="8.140625" style="12" customWidth="1"/>
    <col min="17" max="17" width="10.28515625" style="12" customWidth="1"/>
    <col min="18" max="16384" width="11.42578125" style="12"/>
  </cols>
  <sheetData>
    <row r="1" spans="1:17" ht="10.5" customHeight="1" x14ac:dyDescent="0.3">
      <c r="A1" s="11"/>
    </row>
    <row r="2" spans="1:17" ht="10.5" customHeight="1" x14ac:dyDescent="0.3">
      <c r="A2" s="11"/>
    </row>
    <row r="3" spans="1:17" ht="10.5" customHeight="1" x14ac:dyDescent="0.3">
      <c r="A3" s="11"/>
    </row>
    <row r="4" spans="1:17" ht="10.5" customHeight="1" x14ac:dyDescent="0.3">
      <c r="A4" s="11"/>
    </row>
    <row r="5" spans="1:17" ht="10.5" customHeight="1" x14ac:dyDescent="0.3">
      <c r="A5" s="11"/>
    </row>
    <row r="6" spans="1:17" ht="10.5" customHeight="1" x14ac:dyDescent="0.3">
      <c r="A6" s="11"/>
    </row>
    <row r="7" spans="1:17" ht="6" customHeight="1" x14ac:dyDescent="0.3">
      <c r="A7" s="11"/>
    </row>
    <row r="8" spans="1:17" x14ac:dyDescent="0.3">
      <c r="A8" s="23" t="str">
        <f>Tribunal!$A$6</f>
        <v>JUZGADO DE PAZ ESPECIALES DE TRÁNSITO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3">
      <c r="A9" s="23" t="str">
        <f>Tribunal!$A$7</f>
        <v>ENTRADA Y SALIDA DE LOS ASUNTOS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3">
      <c r="A10" s="58" t="str">
        <f>Tribunal!$A$8</f>
        <v>Enero -Septiembre 2021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5.75" x14ac:dyDescent="0.3">
      <c r="A11" s="2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5.75" thickBot="1" x14ac:dyDescent="0.35">
      <c r="A12" s="17" t="s">
        <v>168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thickBot="1" x14ac:dyDescent="0.35">
      <c r="A13" s="97" t="s">
        <v>169</v>
      </c>
      <c r="B13" s="90" t="s">
        <v>5</v>
      </c>
      <c r="C13" s="91"/>
      <c r="D13" s="91"/>
      <c r="E13" s="91"/>
      <c r="F13" s="91"/>
      <c r="G13" s="91"/>
      <c r="H13" s="91"/>
      <c r="I13" s="92"/>
      <c r="J13" s="90" t="s">
        <v>6</v>
      </c>
      <c r="K13" s="91"/>
      <c r="L13" s="91"/>
      <c r="M13" s="91"/>
      <c r="N13" s="91"/>
      <c r="O13" s="91"/>
      <c r="P13" s="91"/>
      <c r="Q13" s="92"/>
    </row>
    <row r="14" spans="1:17" ht="45.75" customHeight="1" thickBot="1" x14ac:dyDescent="0.35">
      <c r="A14" s="98"/>
      <c r="B14" s="54" t="s">
        <v>7</v>
      </c>
      <c r="C14" s="54" t="s">
        <v>8</v>
      </c>
      <c r="D14" s="67" t="s">
        <v>9</v>
      </c>
      <c r="E14" s="67" t="s">
        <v>10</v>
      </c>
      <c r="F14" s="67" t="s">
        <v>11</v>
      </c>
      <c r="G14" s="67" t="s">
        <v>12</v>
      </c>
      <c r="H14" s="67" t="s">
        <v>13</v>
      </c>
      <c r="I14" s="67" t="s">
        <v>14</v>
      </c>
      <c r="J14" s="54" t="s">
        <v>7</v>
      </c>
      <c r="K14" s="54" t="s">
        <v>8</v>
      </c>
      <c r="L14" s="67" t="s">
        <v>9</v>
      </c>
      <c r="M14" s="67" t="s">
        <v>10</v>
      </c>
      <c r="N14" s="67" t="s">
        <v>11</v>
      </c>
      <c r="O14" s="67" t="s">
        <v>12</v>
      </c>
      <c r="P14" s="67" t="s">
        <v>13</v>
      </c>
      <c r="Q14" s="19" t="s">
        <v>14</v>
      </c>
    </row>
    <row r="15" spans="1:17" ht="24" customHeight="1" thickBot="1" x14ac:dyDescent="0.35">
      <c r="A15" s="35" t="s">
        <v>24</v>
      </c>
      <c r="B15" s="36">
        <f>IF(ISERROR(MATCH($A15,Tribunal!$S$13:$S$50,0)),"-",SUMIF(Tribunal!$S$13:$S$50,Dep!$A15,Tribunal!C$13:C$50))</f>
        <v>590</v>
      </c>
      <c r="C15" s="36">
        <f>IF(ISERROR(MATCH($A15,Tribunal!$S$13:$S$50,0)),"-",SUMIF(Tribunal!$S$13:$S$50,Dep!$A15,Tribunal!D$13:D$50))</f>
        <v>15738</v>
      </c>
      <c r="D15" s="36">
        <f>IF(ISERROR(MATCH($A15,Tribunal!$S$13:$S$50,0)),"-",SUMIF(Tribunal!$S$13:$S$50,Dep!$A15,Tribunal!E$13:E$50))</f>
        <v>4</v>
      </c>
      <c r="E15" s="36">
        <f>IF(ISERROR(MATCH($A15,Tribunal!$S$13:$S$50,0)),"-",SUMIF(Tribunal!$S$13:$S$50,Dep!$A15,Tribunal!F$13:F$50))</f>
        <v>63</v>
      </c>
      <c r="F15" s="36">
        <f>IF(ISERROR(MATCH($A15,Tribunal!$S$13:$S$50,0)),"-",SUMIF(Tribunal!$S$13:$S$50,Dep!$A15,Tribunal!G$13:G$50))</f>
        <v>0</v>
      </c>
      <c r="G15" s="36">
        <f>IF(ISERROR(MATCH($A15,Tribunal!$S$13:$S$50,0)),"-",SUMIF(Tribunal!$S$13:$S$50,Dep!$A15,Tribunal!H$13:H$50))</f>
        <v>52</v>
      </c>
      <c r="H15" s="36">
        <f>IF(ISERROR(MATCH($A15,Tribunal!$S$13:$S$50,0)),"-",SUMIF(Tribunal!$S$13:$S$50,Dep!$A15,Tribunal!I$13:I$50))</f>
        <v>80</v>
      </c>
      <c r="I15" s="37">
        <f t="shared" ref="I15:I25" si="0">SUM(B15:H15)</f>
        <v>16527</v>
      </c>
      <c r="J15" s="36">
        <f>IF(ISERROR(MATCH($A15,Tribunal!$S$13:$S$50,0)),"-",SUMIF(Tribunal!$S$13:$S$50,Dep!$A15,Tribunal!K$13:K$50))</f>
        <v>593</v>
      </c>
      <c r="K15" s="36">
        <f>IF(ISERROR(MATCH($A15,Tribunal!$S$13:$S$50,0)),"-",SUMIF(Tribunal!$S$13:$S$50,Dep!$A15,Tribunal!L$13:L$50))</f>
        <v>15990</v>
      </c>
      <c r="L15" s="36">
        <f>IF(ISERROR(MATCH($A15,Tribunal!$S$13:$S$50,0)),"-",SUMIF(Tribunal!$S$13:$S$50,Dep!$A15,Tribunal!M$13:M$50))</f>
        <v>4</v>
      </c>
      <c r="M15" s="36">
        <f>IF(ISERROR(MATCH($A15,Tribunal!$S$13:$S$50,0)),"-",SUMIF(Tribunal!$S$13:$S$50,Dep!$A15,Tribunal!N$13:N$50))</f>
        <v>60</v>
      </c>
      <c r="N15" s="36">
        <f>IF(ISERROR(MATCH($A15,Tribunal!$S$13:$S$50,0)),"-",SUMIF(Tribunal!$S$13:$S$50,Dep!$A15,Tribunal!O$13:O$50))</f>
        <v>0</v>
      </c>
      <c r="O15" s="36">
        <f>IF(ISERROR(MATCH($A15,Tribunal!$S$13:$S$50,0)),"-",SUMIF(Tribunal!$S$13:$S$50,Dep!$A15,Tribunal!P$13:P$50))</f>
        <v>48</v>
      </c>
      <c r="P15" s="36">
        <f>IF(ISERROR(MATCH($A15,Tribunal!$S$13:$S$50,0)),"-",SUMIF(Tribunal!$S$13:$S$50,Dep!$A15,Tribunal!Q$13:Q$50))</f>
        <v>84</v>
      </c>
      <c r="Q15" s="37">
        <f t="shared" ref="Q15:Q25" si="1">SUM(J15:P15)</f>
        <v>16779</v>
      </c>
    </row>
    <row r="16" spans="1:17" ht="24" customHeight="1" thickBot="1" x14ac:dyDescent="0.35">
      <c r="A16" s="35" t="s">
        <v>147</v>
      </c>
      <c r="B16" s="36" t="str">
        <f>IF(ISERROR(MATCH($A16,Tribunal!$S$13:$S$50,0)),"-",SUMIF(Tribunal!$S$13:$S$50,Dep!$A16,Tribunal!C$13:C$50))</f>
        <v>-</v>
      </c>
      <c r="C16" s="36" t="str">
        <f>IF(ISERROR(MATCH($A16,Tribunal!$S$13:$S$50,0)),"-",SUMIF(Tribunal!$S$13:$S$50,Dep!$A16,Tribunal!D$13:D$50))</f>
        <v>-</v>
      </c>
      <c r="D16" s="36" t="str">
        <f>IF(ISERROR(MATCH($A16,Tribunal!$S$13:$S$50,0)),"-",SUMIF(Tribunal!$S$13:$S$50,Dep!$A16,Tribunal!E$13:E$50))</f>
        <v>-</v>
      </c>
      <c r="E16" s="36" t="str">
        <f>IF(ISERROR(MATCH($A16,Tribunal!$S$13:$S$50,0)),"-",SUMIF(Tribunal!$S$13:$S$50,Dep!$A16,Tribunal!F$13:F$50))</f>
        <v>-</v>
      </c>
      <c r="F16" s="36" t="str">
        <f>IF(ISERROR(MATCH($A16,Tribunal!$S$13:$S$50,0)),"-",SUMIF(Tribunal!$S$13:$S$50,Dep!$A16,Tribunal!G$13:G$50))</f>
        <v>-</v>
      </c>
      <c r="G16" s="36" t="str">
        <f>IF(ISERROR(MATCH($A16,Tribunal!$S$13:$S$50,0)),"-",SUMIF(Tribunal!$S$13:$S$50,Dep!$A16,Tribunal!H$13:H$50))</f>
        <v>-</v>
      </c>
      <c r="H16" s="36" t="str">
        <f>IF(ISERROR(MATCH($A16,Tribunal!$S$13:$S$50,0)),"-",SUMIF(Tribunal!$S$13:$S$50,Dep!$A16,Tribunal!I$13:I$50))</f>
        <v>-</v>
      </c>
      <c r="I16" s="37">
        <f t="shared" si="0"/>
        <v>0</v>
      </c>
      <c r="J16" s="36" t="str">
        <f>IF(ISERROR(MATCH($A16,Tribunal!$S$13:$S$50,0)),"-",SUMIF(Tribunal!$S$13:$S$50,Dep!$A16,Tribunal!K$13:K$50))</f>
        <v>-</v>
      </c>
      <c r="K16" s="36" t="str">
        <f>IF(ISERROR(MATCH($A16,Tribunal!$S$13:$S$50,0)),"-",SUMIF(Tribunal!$S$13:$S$50,Dep!$A16,Tribunal!L$13:L$50))</f>
        <v>-</v>
      </c>
      <c r="L16" s="36" t="str">
        <f>IF(ISERROR(MATCH($A16,Tribunal!$S$13:$S$50,0)),"-",SUMIF(Tribunal!$S$13:$S$50,Dep!$A16,Tribunal!M$13:M$50))</f>
        <v>-</v>
      </c>
      <c r="M16" s="36" t="str">
        <f>IF(ISERROR(MATCH($A16,Tribunal!$S$13:$S$50,0)),"-",SUMIF(Tribunal!$S$13:$S$50,Dep!$A16,Tribunal!N$13:N$50))</f>
        <v>-</v>
      </c>
      <c r="N16" s="36" t="str">
        <f>IF(ISERROR(MATCH($A16,Tribunal!$S$13:$S$50,0)),"-",SUMIF(Tribunal!$S$13:$S$50,Dep!$A16,Tribunal!O$13:O$50))</f>
        <v>-</v>
      </c>
      <c r="O16" s="36" t="str">
        <f>IF(ISERROR(MATCH($A16,Tribunal!$S$13:$S$50,0)),"-",SUMIF(Tribunal!$S$13:$S$50,Dep!$A16,Tribunal!P$13:P$50))</f>
        <v>-</v>
      </c>
      <c r="P16" s="36" t="str">
        <f>IF(ISERROR(MATCH($A16,Tribunal!$S$13:$S$50,0)),"-",SUMIF(Tribunal!$S$13:$S$50,Dep!$A16,Tribunal!Q$13:Q$50))</f>
        <v>-</v>
      </c>
      <c r="Q16" s="37">
        <f t="shared" si="1"/>
        <v>0</v>
      </c>
    </row>
    <row r="17" spans="1:17" ht="24" customHeight="1" thickBot="1" x14ac:dyDescent="0.35">
      <c r="A17" s="35" t="s">
        <v>43</v>
      </c>
      <c r="B17" s="36">
        <f>IF(ISERROR(MATCH($A17,Tribunal!$S$13:$S$50,0)),"-",SUMIF(Tribunal!$S$13:$S$50,Dep!$A17,Tribunal!C$13:C$50))</f>
        <v>337</v>
      </c>
      <c r="C17" s="36">
        <f>IF(ISERROR(MATCH($A17,Tribunal!$S$13:$S$50,0)),"-",SUMIF(Tribunal!$S$13:$S$50,Dep!$A17,Tribunal!D$13:D$50))</f>
        <v>481</v>
      </c>
      <c r="D17" s="36">
        <f>IF(ISERROR(MATCH($A17,Tribunal!$S$13:$S$50,0)),"-",SUMIF(Tribunal!$S$13:$S$50,Dep!$A17,Tribunal!E$13:E$50))</f>
        <v>0</v>
      </c>
      <c r="E17" s="36">
        <f>IF(ISERROR(MATCH($A17,Tribunal!$S$13:$S$50,0)),"-",SUMIF(Tribunal!$S$13:$S$50,Dep!$A17,Tribunal!F$13:F$50))</f>
        <v>24</v>
      </c>
      <c r="F17" s="36">
        <f>IF(ISERROR(MATCH($A17,Tribunal!$S$13:$S$50,0)),"-",SUMIF(Tribunal!$S$13:$S$50,Dep!$A17,Tribunal!G$13:G$50))</f>
        <v>0</v>
      </c>
      <c r="G17" s="36">
        <f>IF(ISERROR(MATCH($A17,Tribunal!$S$13:$S$50,0)),"-",SUMIF(Tribunal!$S$13:$S$50,Dep!$A17,Tribunal!H$13:H$50))</f>
        <v>0</v>
      </c>
      <c r="H17" s="36">
        <f>IF(ISERROR(MATCH($A17,Tribunal!$S$13:$S$50,0)),"-",SUMIF(Tribunal!$S$13:$S$50,Dep!$A17,Tribunal!I$13:I$50))</f>
        <v>6</v>
      </c>
      <c r="I17" s="37">
        <f t="shared" si="0"/>
        <v>848</v>
      </c>
      <c r="J17" s="36">
        <f>IF(ISERROR(MATCH($A17,Tribunal!$S$13:$S$50,0)),"-",SUMIF(Tribunal!$S$13:$S$50,Dep!$A17,Tribunal!K$13:K$50))</f>
        <v>570</v>
      </c>
      <c r="K17" s="36">
        <f>IF(ISERROR(MATCH($A17,Tribunal!$S$13:$S$50,0)),"-",SUMIF(Tribunal!$S$13:$S$50,Dep!$A17,Tribunal!L$13:L$50))</f>
        <v>461</v>
      </c>
      <c r="L17" s="36">
        <f>IF(ISERROR(MATCH($A17,Tribunal!$S$13:$S$50,0)),"-",SUMIF(Tribunal!$S$13:$S$50,Dep!$A17,Tribunal!M$13:M$50))</f>
        <v>2</v>
      </c>
      <c r="M17" s="36">
        <f>IF(ISERROR(MATCH($A17,Tribunal!$S$13:$S$50,0)),"-",SUMIF(Tribunal!$S$13:$S$50,Dep!$A17,Tribunal!N$13:N$50))</f>
        <v>32</v>
      </c>
      <c r="N17" s="36">
        <f>IF(ISERROR(MATCH($A17,Tribunal!$S$13:$S$50,0)),"-",SUMIF(Tribunal!$S$13:$S$50,Dep!$A17,Tribunal!O$13:O$50))</f>
        <v>1</v>
      </c>
      <c r="O17" s="36">
        <f>IF(ISERROR(MATCH($A17,Tribunal!$S$13:$S$50,0)),"-",SUMIF(Tribunal!$S$13:$S$50,Dep!$A17,Tribunal!P$13:P$50))</f>
        <v>9</v>
      </c>
      <c r="P17" s="36">
        <f>IF(ISERROR(MATCH($A17,Tribunal!$S$13:$S$50,0)),"-",SUMIF(Tribunal!$S$13:$S$50,Dep!$A17,Tribunal!Q$13:Q$50))</f>
        <v>6</v>
      </c>
      <c r="Q17" s="37">
        <f t="shared" si="1"/>
        <v>1081</v>
      </c>
    </row>
    <row r="18" spans="1:17" ht="24" customHeight="1" thickBot="1" x14ac:dyDescent="0.35">
      <c r="A18" s="35" t="s">
        <v>53</v>
      </c>
      <c r="B18" s="36">
        <f>IF(ISERROR(MATCH($A18,Tribunal!$S$13:$S$50,0)),"-",SUMIF(Tribunal!$S$13:$S$50,Dep!$A18,Tribunal!C$13:C$50))</f>
        <v>94</v>
      </c>
      <c r="C18" s="36">
        <f>IF(ISERROR(MATCH($A18,Tribunal!$S$13:$S$50,0)),"-",SUMIF(Tribunal!$S$13:$S$50,Dep!$A18,Tribunal!D$13:D$50))</f>
        <v>36</v>
      </c>
      <c r="D18" s="36">
        <f>IF(ISERROR(MATCH($A18,Tribunal!$S$13:$S$50,0)),"-",SUMIF(Tribunal!$S$13:$S$50,Dep!$A18,Tribunal!E$13:E$50))</f>
        <v>3</v>
      </c>
      <c r="E18" s="36">
        <f>IF(ISERROR(MATCH($A18,Tribunal!$S$13:$S$50,0)),"-",SUMIF(Tribunal!$S$13:$S$50,Dep!$A18,Tribunal!F$13:F$50))</f>
        <v>3</v>
      </c>
      <c r="F18" s="36">
        <f>IF(ISERROR(MATCH($A18,Tribunal!$S$13:$S$50,0)),"-",SUMIF(Tribunal!$S$13:$S$50,Dep!$A18,Tribunal!G$13:G$50))</f>
        <v>0</v>
      </c>
      <c r="G18" s="36">
        <f>IF(ISERROR(MATCH($A18,Tribunal!$S$13:$S$50,0)),"-",SUMIF(Tribunal!$S$13:$S$50,Dep!$A18,Tribunal!H$13:H$50))</f>
        <v>0</v>
      </c>
      <c r="H18" s="36">
        <f>IF(ISERROR(MATCH($A18,Tribunal!$S$13:$S$50,0)),"-",SUMIF(Tribunal!$S$13:$S$50,Dep!$A18,Tribunal!I$13:I$50))</f>
        <v>0</v>
      </c>
      <c r="I18" s="37">
        <f t="shared" si="0"/>
        <v>136</v>
      </c>
      <c r="J18" s="36">
        <f>IF(ISERROR(MATCH($A18,Tribunal!$S$13:$S$50,0)),"-",SUMIF(Tribunal!$S$13:$S$50,Dep!$A18,Tribunal!K$13:K$50))</f>
        <v>70</v>
      </c>
      <c r="K18" s="36">
        <f>IF(ISERROR(MATCH($A18,Tribunal!$S$13:$S$50,0)),"-",SUMIF(Tribunal!$S$13:$S$50,Dep!$A18,Tribunal!L$13:L$50))</f>
        <v>28</v>
      </c>
      <c r="L18" s="36">
        <f>IF(ISERROR(MATCH($A18,Tribunal!$S$13:$S$50,0)),"-",SUMIF(Tribunal!$S$13:$S$50,Dep!$A18,Tribunal!M$13:M$50))</f>
        <v>3</v>
      </c>
      <c r="M18" s="36">
        <f>IF(ISERROR(MATCH($A18,Tribunal!$S$13:$S$50,0)),"-",SUMIF(Tribunal!$S$13:$S$50,Dep!$A18,Tribunal!N$13:N$50))</f>
        <v>1</v>
      </c>
      <c r="N18" s="36">
        <f>IF(ISERROR(MATCH($A18,Tribunal!$S$13:$S$50,0)),"-",SUMIF(Tribunal!$S$13:$S$50,Dep!$A18,Tribunal!O$13:O$50))</f>
        <v>0</v>
      </c>
      <c r="O18" s="36">
        <f>IF(ISERROR(MATCH($A18,Tribunal!$S$13:$S$50,0)),"-",SUMIF(Tribunal!$S$13:$S$50,Dep!$A18,Tribunal!P$13:P$50))</f>
        <v>0</v>
      </c>
      <c r="P18" s="36">
        <f>IF(ISERROR(MATCH($A18,Tribunal!$S$13:$S$50,0)),"-",SUMIF(Tribunal!$S$13:$S$50,Dep!$A18,Tribunal!Q$13:Q$50))</f>
        <v>0</v>
      </c>
      <c r="Q18" s="37">
        <f t="shared" si="1"/>
        <v>102</v>
      </c>
    </row>
    <row r="19" spans="1:17" ht="24" customHeight="1" thickBot="1" x14ac:dyDescent="0.35">
      <c r="A19" s="35" t="s">
        <v>58</v>
      </c>
      <c r="B19" s="36">
        <f>IF(ISERROR(MATCH($A19,Tribunal!$S$13:$S$50,0)),"-",SUMIF(Tribunal!$S$13:$S$50,Dep!$A19,Tribunal!C$13:C$50))</f>
        <v>137</v>
      </c>
      <c r="C19" s="36">
        <f>IF(ISERROR(MATCH($A19,Tribunal!$S$13:$S$50,0)),"-",SUMIF(Tribunal!$S$13:$S$50,Dep!$A19,Tribunal!D$13:D$50))</f>
        <v>138</v>
      </c>
      <c r="D19" s="36">
        <f>IF(ISERROR(MATCH($A19,Tribunal!$S$13:$S$50,0)),"-",SUMIF(Tribunal!$S$13:$S$50,Dep!$A19,Tribunal!E$13:E$50))</f>
        <v>8</v>
      </c>
      <c r="E19" s="36">
        <f>IF(ISERROR(MATCH($A19,Tribunal!$S$13:$S$50,0)),"-",SUMIF(Tribunal!$S$13:$S$50,Dep!$A19,Tribunal!F$13:F$50))</f>
        <v>60</v>
      </c>
      <c r="F19" s="36">
        <f>IF(ISERROR(MATCH($A19,Tribunal!$S$13:$S$50,0)),"-",SUMIF(Tribunal!$S$13:$S$50,Dep!$A19,Tribunal!G$13:G$50))</f>
        <v>1</v>
      </c>
      <c r="G19" s="36">
        <f>IF(ISERROR(MATCH($A19,Tribunal!$S$13:$S$50,0)),"-",SUMIF(Tribunal!$S$13:$S$50,Dep!$A19,Tribunal!H$13:H$50))</f>
        <v>30</v>
      </c>
      <c r="H19" s="36">
        <f>IF(ISERROR(MATCH($A19,Tribunal!$S$13:$S$50,0)),"-",SUMIF(Tribunal!$S$13:$S$50,Dep!$A19,Tribunal!I$13:I$50))</f>
        <v>17</v>
      </c>
      <c r="I19" s="37">
        <f t="shared" si="0"/>
        <v>391</v>
      </c>
      <c r="J19" s="36">
        <f>IF(ISERROR(MATCH($A19,Tribunal!$S$13:$S$50,0)),"-",SUMIF(Tribunal!$S$13:$S$50,Dep!$A19,Tribunal!K$13:K$50))</f>
        <v>102</v>
      </c>
      <c r="K19" s="36">
        <f>IF(ISERROR(MATCH($A19,Tribunal!$S$13:$S$50,0)),"-",SUMIF(Tribunal!$S$13:$S$50,Dep!$A19,Tribunal!L$13:L$50))</f>
        <v>120</v>
      </c>
      <c r="L19" s="36">
        <f>IF(ISERROR(MATCH($A19,Tribunal!$S$13:$S$50,0)),"-",SUMIF(Tribunal!$S$13:$S$50,Dep!$A19,Tribunal!M$13:M$50))</f>
        <v>6</v>
      </c>
      <c r="M19" s="36">
        <f>IF(ISERROR(MATCH($A19,Tribunal!$S$13:$S$50,0)),"-",SUMIF(Tribunal!$S$13:$S$50,Dep!$A19,Tribunal!N$13:N$50))</f>
        <v>52</v>
      </c>
      <c r="N19" s="36">
        <f>IF(ISERROR(MATCH($A19,Tribunal!$S$13:$S$50,0)),"-",SUMIF(Tribunal!$S$13:$S$50,Dep!$A19,Tribunal!O$13:O$50))</f>
        <v>1</v>
      </c>
      <c r="O19" s="36">
        <f>IF(ISERROR(MATCH($A19,Tribunal!$S$13:$S$50,0)),"-",SUMIF(Tribunal!$S$13:$S$50,Dep!$A19,Tribunal!P$13:P$50))</f>
        <v>40</v>
      </c>
      <c r="P19" s="36">
        <f>IF(ISERROR(MATCH($A19,Tribunal!$S$13:$S$50,0)),"-",SUMIF(Tribunal!$S$13:$S$50,Dep!$A19,Tribunal!Q$13:Q$50))</f>
        <v>17</v>
      </c>
      <c r="Q19" s="37">
        <f t="shared" si="1"/>
        <v>338</v>
      </c>
    </row>
    <row r="20" spans="1:17" ht="24" customHeight="1" thickBot="1" x14ac:dyDescent="0.35">
      <c r="A20" s="35" t="s">
        <v>170</v>
      </c>
      <c r="B20" s="36">
        <f>IF(ISERROR(MATCH($A20,Tribunal!$S$13:$S$50,0)),"-",SUMIF(Tribunal!$S$13:$S$50,Dep!$A20,Tribunal!C$13:C$50))</f>
        <v>13</v>
      </c>
      <c r="C20" s="36">
        <f>IF(ISERROR(MATCH($A20,Tribunal!$S$13:$S$50,0)),"-",SUMIF(Tribunal!$S$13:$S$50,Dep!$A20,Tribunal!D$13:D$50))</f>
        <v>26</v>
      </c>
      <c r="D20" s="36">
        <f>IF(ISERROR(MATCH($A20,Tribunal!$S$13:$S$50,0)),"-",SUMIF(Tribunal!$S$13:$S$50,Dep!$A20,Tribunal!E$13:E$50))</f>
        <v>3</v>
      </c>
      <c r="E20" s="36">
        <f>IF(ISERROR(MATCH($A20,Tribunal!$S$13:$S$50,0)),"-",SUMIF(Tribunal!$S$13:$S$50,Dep!$A20,Tribunal!F$13:F$50))</f>
        <v>40</v>
      </c>
      <c r="F20" s="36">
        <f>IF(ISERROR(MATCH($A20,Tribunal!$S$13:$S$50,0)),"-",SUMIF(Tribunal!$S$13:$S$50,Dep!$A20,Tribunal!G$13:G$50))</f>
        <v>1</v>
      </c>
      <c r="G20" s="36">
        <f>IF(ISERROR(MATCH($A20,Tribunal!$S$13:$S$50,0)),"-",SUMIF(Tribunal!$S$13:$S$50,Dep!$A20,Tribunal!H$13:H$50))</f>
        <v>33</v>
      </c>
      <c r="H20" s="36">
        <f>IF(ISERROR(MATCH($A20,Tribunal!$S$13:$S$50,0)),"-",SUMIF(Tribunal!$S$13:$S$50,Dep!$A20,Tribunal!I$13:I$50))</f>
        <v>0</v>
      </c>
      <c r="I20" s="37">
        <f t="shared" si="0"/>
        <v>116</v>
      </c>
      <c r="J20" s="36">
        <f>IF(ISERROR(MATCH($A20,Tribunal!$S$13:$S$50,0)),"-",SUMIF(Tribunal!$S$13:$S$50,Dep!$A20,Tribunal!K$13:K$50))</f>
        <v>16</v>
      </c>
      <c r="K20" s="36">
        <f>IF(ISERROR(MATCH($A20,Tribunal!$S$13:$S$50,0)),"-",SUMIF(Tribunal!$S$13:$S$50,Dep!$A20,Tribunal!L$13:L$50))</f>
        <v>22</v>
      </c>
      <c r="L20" s="36">
        <f>IF(ISERROR(MATCH($A20,Tribunal!$S$13:$S$50,0)),"-",SUMIF(Tribunal!$S$13:$S$50,Dep!$A20,Tribunal!M$13:M$50))</f>
        <v>0</v>
      </c>
      <c r="M20" s="36">
        <f>IF(ISERROR(MATCH($A20,Tribunal!$S$13:$S$50,0)),"-",SUMIF(Tribunal!$S$13:$S$50,Dep!$A20,Tribunal!N$13:N$50))</f>
        <v>38</v>
      </c>
      <c r="N20" s="36">
        <f>IF(ISERROR(MATCH($A20,Tribunal!$S$13:$S$50,0)),"-",SUMIF(Tribunal!$S$13:$S$50,Dep!$A20,Tribunal!O$13:O$50))</f>
        <v>1</v>
      </c>
      <c r="O20" s="36">
        <f>IF(ISERROR(MATCH($A20,Tribunal!$S$13:$S$50,0)),"-",SUMIF(Tribunal!$S$13:$S$50,Dep!$A20,Tribunal!P$13:P$50))</f>
        <v>16</v>
      </c>
      <c r="P20" s="36">
        <f>IF(ISERROR(MATCH($A20,Tribunal!$S$13:$S$50,0)),"-",SUMIF(Tribunal!$S$13:$S$50,Dep!$A20,Tribunal!Q$13:Q$50))</f>
        <v>0</v>
      </c>
      <c r="Q20" s="37">
        <f t="shared" si="1"/>
        <v>93</v>
      </c>
    </row>
    <row r="21" spans="1:17" ht="24" customHeight="1" thickBot="1" x14ac:dyDescent="0.35">
      <c r="A21" s="35" t="s">
        <v>93</v>
      </c>
      <c r="B21" s="36">
        <f>IF(ISERROR(MATCH($A21,Tribunal!$S$13:$S$50,0)),"-",SUMIF(Tribunal!$S$13:$S$50,Dep!$A21,Tribunal!C$13:C$50))</f>
        <v>38</v>
      </c>
      <c r="C21" s="36">
        <f>IF(ISERROR(MATCH($A21,Tribunal!$S$13:$S$50,0)),"-",SUMIF(Tribunal!$S$13:$S$50,Dep!$A21,Tribunal!D$13:D$50))</f>
        <v>17</v>
      </c>
      <c r="D21" s="36">
        <f>IF(ISERROR(MATCH($A21,Tribunal!$S$13:$S$50,0)),"-",SUMIF(Tribunal!$S$13:$S$50,Dep!$A21,Tribunal!E$13:E$50))</f>
        <v>0</v>
      </c>
      <c r="E21" s="36">
        <f>IF(ISERROR(MATCH($A21,Tribunal!$S$13:$S$50,0)),"-",SUMIF(Tribunal!$S$13:$S$50,Dep!$A21,Tribunal!F$13:F$50))</f>
        <v>227</v>
      </c>
      <c r="F21" s="36">
        <f>IF(ISERROR(MATCH($A21,Tribunal!$S$13:$S$50,0)),"-",SUMIF(Tribunal!$S$13:$S$50,Dep!$A21,Tribunal!G$13:G$50))</f>
        <v>6</v>
      </c>
      <c r="G21" s="36">
        <f>IF(ISERROR(MATCH($A21,Tribunal!$S$13:$S$50,0)),"-",SUMIF(Tribunal!$S$13:$S$50,Dep!$A21,Tribunal!H$13:H$50))</f>
        <v>75</v>
      </c>
      <c r="H21" s="36">
        <f>IF(ISERROR(MATCH($A21,Tribunal!$S$13:$S$50,0)),"-",SUMIF(Tribunal!$S$13:$S$50,Dep!$A21,Tribunal!I$13:I$50))</f>
        <v>58</v>
      </c>
      <c r="I21" s="37">
        <f t="shared" si="0"/>
        <v>421</v>
      </c>
      <c r="J21" s="36">
        <f>IF(ISERROR(MATCH($A21,Tribunal!$S$13:$S$50,0)),"-",SUMIF(Tribunal!$S$13:$S$50,Dep!$A21,Tribunal!K$13:K$50))</f>
        <v>20</v>
      </c>
      <c r="K21" s="36">
        <f>IF(ISERROR(MATCH($A21,Tribunal!$S$13:$S$50,0)),"-",SUMIF(Tribunal!$S$13:$S$50,Dep!$A21,Tribunal!L$13:L$50))</f>
        <v>14</v>
      </c>
      <c r="L21" s="36">
        <f>IF(ISERROR(MATCH($A21,Tribunal!$S$13:$S$50,0)),"-",SUMIF(Tribunal!$S$13:$S$50,Dep!$A21,Tribunal!M$13:M$50))</f>
        <v>0</v>
      </c>
      <c r="M21" s="36">
        <f>IF(ISERROR(MATCH($A21,Tribunal!$S$13:$S$50,0)),"-",SUMIF(Tribunal!$S$13:$S$50,Dep!$A21,Tribunal!N$13:N$50))</f>
        <v>225</v>
      </c>
      <c r="N21" s="36">
        <f>IF(ISERROR(MATCH($A21,Tribunal!$S$13:$S$50,0)),"-",SUMIF(Tribunal!$S$13:$S$50,Dep!$A21,Tribunal!O$13:O$50))</f>
        <v>7</v>
      </c>
      <c r="O21" s="36">
        <f>IF(ISERROR(MATCH($A21,Tribunal!$S$13:$S$50,0)),"-",SUMIF(Tribunal!$S$13:$S$50,Dep!$A21,Tribunal!P$13:P$50))</f>
        <v>77</v>
      </c>
      <c r="P21" s="36">
        <f>IF(ISERROR(MATCH($A21,Tribunal!$S$13:$S$50,0)),"-",SUMIF(Tribunal!$S$13:$S$50,Dep!$A21,Tribunal!Q$13:Q$50))</f>
        <v>57</v>
      </c>
      <c r="Q21" s="37">
        <f t="shared" si="1"/>
        <v>400</v>
      </c>
    </row>
    <row r="22" spans="1:17" ht="24" customHeight="1" thickBot="1" x14ac:dyDescent="0.35">
      <c r="A22" s="35" t="s">
        <v>109</v>
      </c>
      <c r="B22" s="36">
        <f>IF(ISERROR(MATCH($A22,Tribunal!$S$13:$S$50,0)),"-",SUMIF(Tribunal!$S$13:$S$50,Dep!$A22,Tribunal!C$13:C$50))</f>
        <v>62</v>
      </c>
      <c r="C22" s="36">
        <f>IF(ISERROR(MATCH($A22,Tribunal!$S$13:$S$50,0)),"-",SUMIF(Tribunal!$S$13:$S$50,Dep!$A22,Tribunal!D$13:D$50))</f>
        <v>82</v>
      </c>
      <c r="D22" s="36">
        <f>IF(ISERROR(MATCH($A22,Tribunal!$S$13:$S$50,0)),"-",SUMIF(Tribunal!$S$13:$S$50,Dep!$A22,Tribunal!E$13:E$50))</f>
        <v>101</v>
      </c>
      <c r="E22" s="36">
        <f>IF(ISERROR(MATCH($A22,Tribunal!$S$13:$S$50,0)),"-",SUMIF(Tribunal!$S$13:$S$50,Dep!$A22,Tribunal!F$13:F$50))</f>
        <v>163</v>
      </c>
      <c r="F22" s="36">
        <f>IF(ISERROR(MATCH($A22,Tribunal!$S$13:$S$50,0)),"-",SUMIF(Tribunal!$S$13:$S$50,Dep!$A22,Tribunal!G$13:G$50))</f>
        <v>16</v>
      </c>
      <c r="G22" s="36">
        <f>IF(ISERROR(MATCH($A22,Tribunal!$S$13:$S$50,0)),"-",SUMIF(Tribunal!$S$13:$S$50,Dep!$A22,Tribunal!H$13:H$50))</f>
        <v>120</v>
      </c>
      <c r="H22" s="36">
        <f>IF(ISERROR(MATCH($A22,Tribunal!$S$13:$S$50,0)),"-",SUMIF(Tribunal!$S$13:$S$50,Dep!$A22,Tribunal!I$13:I$50))</f>
        <v>63</v>
      </c>
      <c r="I22" s="37">
        <f t="shared" si="0"/>
        <v>607</v>
      </c>
      <c r="J22" s="36">
        <f>IF(ISERROR(MATCH($A22,Tribunal!$S$13:$S$50,0)),"-",SUMIF(Tribunal!$S$13:$S$50,Dep!$A22,Tribunal!K$13:K$50))</f>
        <v>54</v>
      </c>
      <c r="K22" s="36">
        <f>IF(ISERROR(MATCH($A22,Tribunal!$S$13:$S$50,0)),"-",SUMIF(Tribunal!$S$13:$S$50,Dep!$A22,Tribunal!L$13:L$50))</f>
        <v>84</v>
      </c>
      <c r="L22" s="36">
        <f>IF(ISERROR(MATCH($A22,Tribunal!$S$13:$S$50,0)),"-",SUMIF(Tribunal!$S$13:$S$50,Dep!$A22,Tribunal!M$13:M$50))</f>
        <v>101</v>
      </c>
      <c r="M22" s="36">
        <f>IF(ISERROR(MATCH($A22,Tribunal!$S$13:$S$50,0)),"-",SUMIF(Tribunal!$S$13:$S$50,Dep!$A22,Tribunal!N$13:N$50))</f>
        <v>161</v>
      </c>
      <c r="N22" s="36">
        <f>IF(ISERROR(MATCH($A22,Tribunal!$S$13:$S$50,0)),"-",SUMIF(Tribunal!$S$13:$S$50,Dep!$A22,Tribunal!O$13:O$50))</f>
        <v>16</v>
      </c>
      <c r="O22" s="36">
        <f>IF(ISERROR(MATCH($A22,Tribunal!$S$13:$S$50,0)),"-",SUMIF(Tribunal!$S$13:$S$50,Dep!$A22,Tribunal!P$13:P$50))</f>
        <v>64</v>
      </c>
      <c r="P22" s="36">
        <f>IF(ISERROR(MATCH($A22,Tribunal!$S$13:$S$50,0)),"-",SUMIF(Tribunal!$S$13:$S$50,Dep!$A22,Tribunal!Q$13:Q$50))</f>
        <v>73</v>
      </c>
      <c r="Q22" s="37">
        <f t="shared" si="1"/>
        <v>553</v>
      </c>
    </row>
    <row r="23" spans="1:17" ht="24" customHeight="1" thickBot="1" x14ac:dyDescent="0.35">
      <c r="A23" s="35" t="s">
        <v>127</v>
      </c>
      <c r="B23" s="36">
        <f>IF(ISERROR(MATCH($A23,Tribunal!$S$13:$S$50,0)),"-",SUMIF(Tribunal!$S$13:$S$50,Dep!$A23,Tribunal!C$13:C$50))</f>
        <v>9</v>
      </c>
      <c r="C23" s="36">
        <f>IF(ISERROR(MATCH($A23,Tribunal!$S$13:$S$50,0)),"-",SUMIF(Tribunal!$S$13:$S$50,Dep!$A23,Tribunal!D$13:D$50))</f>
        <v>80</v>
      </c>
      <c r="D23" s="36">
        <f>IF(ISERROR(MATCH($A23,Tribunal!$S$13:$S$50,0)),"-",SUMIF(Tribunal!$S$13:$S$50,Dep!$A23,Tribunal!E$13:E$50))</f>
        <v>0</v>
      </c>
      <c r="E23" s="36">
        <f>IF(ISERROR(MATCH($A23,Tribunal!$S$13:$S$50,0)),"-",SUMIF(Tribunal!$S$13:$S$50,Dep!$A23,Tribunal!F$13:F$50))</f>
        <v>10</v>
      </c>
      <c r="F23" s="36">
        <f>IF(ISERROR(MATCH($A23,Tribunal!$S$13:$S$50,0)),"-",SUMIF(Tribunal!$S$13:$S$50,Dep!$A23,Tribunal!G$13:G$50))</f>
        <v>0</v>
      </c>
      <c r="G23" s="36">
        <f>IF(ISERROR(MATCH($A23,Tribunal!$S$13:$S$50,0)),"-",SUMIF(Tribunal!$S$13:$S$50,Dep!$A23,Tribunal!H$13:H$50))</f>
        <v>0</v>
      </c>
      <c r="H23" s="36">
        <f>IF(ISERROR(MATCH($A23,Tribunal!$S$13:$S$50,0)),"-",SUMIF(Tribunal!$S$13:$S$50,Dep!$A23,Tribunal!I$13:I$50))</f>
        <v>19</v>
      </c>
      <c r="I23" s="37">
        <f t="shared" si="0"/>
        <v>118</v>
      </c>
      <c r="J23" s="36">
        <f>IF(ISERROR(MATCH($A23,Tribunal!$S$13:$S$50,0)),"-",SUMIF(Tribunal!$S$13:$S$50,Dep!$A23,Tribunal!K$13:K$50))</f>
        <v>5</v>
      </c>
      <c r="K23" s="36">
        <f>IF(ISERROR(MATCH($A23,Tribunal!$S$13:$S$50,0)),"-",SUMIF(Tribunal!$S$13:$S$50,Dep!$A23,Tribunal!L$13:L$50))</f>
        <v>80</v>
      </c>
      <c r="L23" s="36">
        <f>IF(ISERROR(MATCH($A23,Tribunal!$S$13:$S$50,0)),"-",SUMIF(Tribunal!$S$13:$S$50,Dep!$A23,Tribunal!M$13:M$50))</f>
        <v>0</v>
      </c>
      <c r="M23" s="36">
        <f>IF(ISERROR(MATCH($A23,Tribunal!$S$13:$S$50,0)),"-",SUMIF(Tribunal!$S$13:$S$50,Dep!$A23,Tribunal!N$13:N$50))</f>
        <v>8</v>
      </c>
      <c r="N23" s="36">
        <f>IF(ISERROR(MATCH($A23,Tribunal!$S$13:$S$50,0)),"-",SUMIF(Tribunal!$S$13:$S$50,Dep!$A23,Tribunal!O$13:O$50))</f>
        <v>0</v>
      </c>
      <c r="O23" s="36">
        <f>IF(ISERROR(MATCH($A23,Tribunal!$S$13:$S$50,0)),"-",SUMIF(Tribunal!$S$13:$S$50,Dep!$A23,Tribunal!P$13:P$50))</f>
        <v>14</v>
      </c>
      <c r="P23" s="36">
        <f>IF(ISERROR(MATCH($A23,Tribunal!$S$13:$S$50,0)),"-",SUMIF(Tribunal!$S$13:$S$50,Dep!$A23,Tribunal!Q$13:Q$50))</f>
        <v>0</v>
      </c>
      <c r="Q23" s="37">
        <f t="shared" si="1"/>
        <v>107</v>
      </c>
    </row>
    <row r="24" spans="1:17" ht="24" customHeight="1" thickBot="1" x14ac:dyDescent="0.35">
      <c r="A24" s="35" t="s">
        <v>171</v>
      </c>
      <c r="B24" s="36">
        <f>IF(ISERROR(MATCH($A24,Tribunal!$S$13:$S$50,0)),"-",SUMIF(Tribunal!$S$13:$S$50,Dep!$A24,Tribunal!C$13:C$50))</f>
        <v>11</v>
      </c>
      <c r="C24" s="36">
        <f>IF(ISERROR(MATCH($A24,Tribunal!$S$13:$S$50,0)),"-",SUMIF(Tribunal!$S$13:$S$50,Dep!$A24,Tribunal!D$13:D$50))</f>
        <v>0</v>
      </c>
      <c r="D24" s="36">
        <f>IF(ISERROR(MATCH($A24,Tribunal!$S$13:$S$50,0)),"-",SUMIF(Tribunal!$S$13:$S$50,Dep!$A24,Tribunal!E$13:E$50))</f>
        <v>0</v>
      </c>
      <c r="E24" s="36">
        <f>IF(ISERROR(MATCH($A24,Tribunal!$S$13:$S$50,0)),"-",SUMIF(Tribunal!$S$13:$S$50,Dep!$A24,Tribunal!F$13:F$50))</f>
        <v>10</v>
      </c>
      <c r="F24" s="36">
        <f>IF(ISERROR(MATCH($A24,Tribunal!$S$13:$S$50,0)),"-",SUMIF(Tribunal!$S$13:$S$50,Dep!$A24,Tribunal!G$13:G$50))</f>
        <v>0</v>
      </c>
      <c r="G24" s="36">
        <f>IF(ISERROR(MATCH($A24,Tribunal!$S$13:$S$50,0)),"-",SUMIF(Tribunal!$S$13:$S$50,Dep!$A24,Tribunal!H$13:H$50))</f>
        <v>43</v>
      </c>
      <c r="H24" s="36">
        <f>IF(ISERROR(MATCH($A24,Tribunal!$S$13:$S$50,0)),"-",SUMIF(Tribunal!$S$13:$S$50,Dep!$A24,Tribunal!I$13:I$50))</f>
        <v>0</v>
      </c>
      <c r="I24" s="37">
        <f t="shared" si="0"/>
        <v>64</v>
      </c>
      <c r="J24" s="36">
        <f>IF(ISERROR(MATCH($A24,Tribunal!$S$13:$S$50,0)),"-",SUMIF(Tribunal!$S$13:$S$50,Dep!$A24,Tribunal!K$13:K$50))</f>
        <v>2</v>
      </c>
      <c r="K24" s="36">
        <f>IF(ISERROR(MATCH($A24,Tribunal!$S$13:$S$50,0)),"-",SUMIF(Tribunal!$S$13:$S$50,Dep!$A24,Tribunal!L$13:L$50))</f>
        <v>0</v>
      </c>
      <c r="L24" s="36">
        <f>IF(ISERROR(MATCH($A24,Tribunal!$S$13:$S$50,0)),"-",SUMIF(Tribunal!$S$13:$S$50,Dep!$A24,Tribunal!M$13:M$50))</f>
        <v>0</v>
      </c>
      <c r="M24" s="36">
        <f>IF(ISERROR(MATCH($A24,Tribunal!$S$13:$S$50,0)),"-",SUMIF(Tribunal!$S$13:$S$50,Dep!$A24,Tribunal!N$13:N$50))</f>
        <v>4</v>
      </c>
      <c r="N24" s="36">
        <f>IF(ISERROR(MATCH($A24,Tribunal!$S$13:$S$50,0)),"-",SUMIF(Tribunal!$S$13:$S$50,Dep!$A24,Tribunal!O$13:O$50))</f>
        <v>0</v>
      </c>
      <c r="O24" s="36">
        <f>IF(ISERROR(MATCH($A24,Tribunal!$S$13:$S$50,0)),"-",SUMIF(Tribunal!$S$13:$S$50,Dep!$A24,Tribunal!P$13:P$50))</f>
        <v>0</v>
      </c>
      <c r="P24" s="36">
        <f>IF(ISERROR(MATCH($A24,Tribunal!$S$13:$S$50,0)),"-",SUMIF(Tribunal!$S$13:$S$50,Dep!$A24,Tribunal!Q$13:Q$50))</f>
        <v>0</v>
      </c>
      <c r="Q24" s="37">
        <f t="shared" si="1"/>
        <v>6</v>
      </c>
    </row>
    <row r="25" spans="1:17" ht="24" customHeight="1" thickBot="1" x14ac:dyDescent="0.35">
      <c r="A25" s="35" t="s">
        <v>172</v>
      </c>
      <c r="B25" s="36">
        <f>IF(ISERROR(MATCH($A25,Tribunal!$S$13:$S$50,0)),"-",SUMIF(Tribunal!$S$13:$S$50,Dep!$A25,Tribunal!C$13:C$50))</f>
        <v>9</v>
      </c>
      <c r="C25" s="36">
        <f>IF(ISERROR(MATCH($A25,Tribunal!$S$13:$S$50,0)),"-",SUMIF(Tribunal!$S$13:$S$50,Dep!$A25,Tribunal!D$13:D$50))</f>
        <v>5</v>
      </c>
      <c r="D25" s="36">
        <f>IF(ISERROR(MATCH($A25,Tribunal!$S$13:$S$50,0)),"-",SUMIF(Tribunal!$S$13:$S$50,Dep!$A25,Tribunal!E$13:E$50))</f>
        <v>6</v>
      </c>
      <c r="E25" s="36">
        <f>IF(ISERROR(MATCH($A25,Tribunal!$S$13:$S$50,0)),"-",SUMIF(Tribunal!$S$13:$S$50,Dep!$A25,Tribunal!F$13:F$50))</f>
        <v>31</v>
      </c>
      <c r="F25" s="36">
        <f>IF(ISERROR(MATCH($A25,Tribunal!$S$13:$S$50,0)),"-",SUMIF(Tribunal!$S$13:$S$50,Dep!$A25,Tribunal!G$13:G$50))</f>
        <v>0</v>
      </c>
      <c r="G25" s="36">
        <f>IF(ISERROR(MATCH($A25,Tribunal!$S$13:$S$50,0)),"-",SUMIF(Tribunal!$S$13:$S$50,Dep!$A25,Tribunal!H$13:H$50))</f>
        <v>10</v>
      </c>
      <c r="H25" s="36">
        <f>IF(ISERROR(MATCH($A25,Tribunal!$S$13:$S$50,0)),"-",SUMIF(Tribunal!$S$13:$S$50,Dep!$A25,Tribunal!I$13:I$50))</f>
        <v>4</v>
      </c>
      <c r="I25" s="37">
        <f t="shared" si="0"/>
        <v>65</v>
      </c>
      <c r="J25" s="36">
        <f>IF(ISERROR(MATCH($A25,Tribunal!$S$13:$S$50,0)),"-",SUMIF(Tribunal!$S$13:$S$50,Dep!$A25,Tribunal!K$13:K$50))</f>
        <v>9</v>
      </c>
      <c r="K25" s="36">
        <f>IF(ISERROR(MATCH($A25,Tribunal!$S$13:$S$50,0)),"-",SUMIF(Tribunal!$S$13:$S$50,Dep!$A25,Tribunal!L$13:L$50))</f>
        <v>3</v>
      </c>
      <c r="L25" s="36">
        <f>IF(ISERROR(MATCH($A25,Tribunal!$S$13:$S$50,0)),"-",SUMIF(Tribunal!$S$13:$S$50,Dep!$A25,Tribunal!M$13:M$50))</f>
        <v>5</v>
      </c>
      <c r="M25" s="36">
        <f>IF(ISERROR(MATCH($A25,Tribunal!$S$13:$S$50,0)),"-",SUMIF(Tribunal!$S$13:$S$50,Dep!$A25,Tribunal!N$13:N$50))</f>
        <v>32</v>
      </c>
      <c r="N25" s="36">
        <f>IF(ISERROR(MATCH($A25,Tribunal!$S$13:$S$50,0)),"-",SUMIF(Tribunal!$S$13:$S$50,Dep!$A25,Tribunal!O$13:O$50))</f>
        <v>0</v>
      </c>
      <c r="O25" s="36">
        <f>IF(ISERROR(MATCH($A25,Tribunal!$S$13:$S$50,0)),"-",SUMIF(Tribunal!$S$13:$S$50,Dep!$A25,Tribunal!P$13:P$50))</f>
        <v>9</v>
      </c>
      <c r="P25" s="36">
        <f>IF(ISERROR(MATCH($A25,Tribunal!$S$13:$S$50,0)),"-",SUMIF(Tribunal!$S$13:$S$50,Dep!$A25,Tribunal!Q$13:Q$50))</f>
        <v>0</v>
      </c>
      <c r="Q25" s="37">
        <f t="shared" si="1"/>
        <v>58</v>
      </c>
    </row>
    <row r="26" spans="1:17" ht="33.75" customHeight="1" thickBot="1" x14ac:dyDescent="0.35">
      <c r="A26" s="38" t="s">
        <v>173</v>
      </c>
      <c r="B26" s="39">
        <f t="shared" ref="B26:Q26" si="2">SUM(B15:B25)</f>
        <v>1300</v>
      </c>
      <c r="C26" s="39">
        <f t="shared" ref="C26:H26" si="3">SUM(C15:C25)</f>
        <v>16603</v>
      </c>
      <c r="D26" s="39">
        <f t="shared" si="3"/>
        <v>125</v>
      </c>
      <c r="E26" s="39">
        <f t="shared" si="3"/>
        <v>631</v>
      </c>
      <c r="F26" s="39">
        <f t="shared" si="3"/>
        <v>24</v>
      </c>
      <c r="G26" s="39">
        <f t="shared" si="3"/>
        <v>363</v>
      </c>
      <c r="H26" s="39">
        <f t="shared" si="3"/>
        <v>247</v>
      </c>
      <c r="I26" s="39">
        <f t="shared" si="2"/>
        <v>19293</v>
      </c>
      <c r="J26" s="39">
        <f t="shared" ref="J26:P26" si="4">SUM(J15:J25)</f>
        <v>1441</v>
      </c>
      <c r="K26" s="39">
        <f t="shared" si="4"/>
        <v>16802</v>
      </c>
      <c r="L26" s="39">
        <f t="shared" si="4"/>
        <v>121</v>
      </c>
      <c r="M26" s="39">
        <f t="shared" si="4"/>
        <v>613</v>
      </c>
      <c r="N26" s="39">
        <f t="shared" si="4"/>
        <v>26</v>
      </c>
      <c r="O26" s="39">
        <f t="shared" si="4"/>
        <v>277</v>
      </c>
      <c r="P26" s="39">
        <f t="shared" si="4"/>
        <v>237</v>
      </c>
      <c r="Q26" s="39">
        <f t="shared" si="2"/>
        <v>19517</v>
      </c>
    </row>
    <row r="27" spans="1:17" s="13" customFormat="1" ht="12.75" x14ac:dyDescent="0.25">
      <c r="A27" s="13" t="s">
        <v>143</v>
      </c>
    </row>
    <row r="28" spans="1:17" s="13" customFormat="1" ht="12.75" x14ac:dyDescent="0.25">
      <c r="A28" s="13" t="s">
        <v>144</v>
      </c>
    </row>
    <row r="29" spans="1:17" x14ac:dyDescent="0.3">
      <c r="A29" s="13" t="s">
        <v>167</v>
      </c>
    </row>
  </sheetData>
  <mergeCells count="3">
    <mergeCell ref="J13:Q13"/>
    <mergeCell ref="A13:A14"/>
    <mergeCell ref="B13:I13"/>
  </mergeCells>
  <printOptions horizontalCentered="1"/>
  <pageMargins left="0.46" right="0.47" top="0.35433070866141736" bottom="0.74803149606299213" header="0.15748031496062992" footer="0.39370078740157483"/>
  <pageSetup scale="65" orientation="landscape" r:id="rId1"/>
  <headerFooter alignWithMargins="0"/>
  <ignoredErrors>
    <ignoredError sqref="I25 I17:I19 I20:I2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32"/>
  <sheetViews>
    <sheetView topLeftCell="A10" zoomScale="70" zoomScaleNormal="70" workbookViewId="0">
      <selection activeCell="C25" sqref="C25"/>
    </sheetView>
  </sheetViews>
  <sheetFormatPr baseColWidth="10" defaultColWidth="11.42578125" defaultRowHeight="15" x14ac:dyDescent="0.25"/>
  <cols>
    <col min="1" max="1" width="25" customWidth="1"/>
    <col min="2" max="2" width="25.42578125" bestFit="1" customWidth="1"/>
    <col min="3" max="3" width="11.7109375" bestFit="1" customWidth="1"/>
    <col min="4" max="4" width="11.85546875" bestFit="1" customWidth="1"/>
    <col min="5" max="5" width="14" customWidth="1"/>
    <col min="6" max="8" width="15.85546875" customWidth="1"/>
    <col min="9" max="9" width="14.140625" customWidth="1"/>
    <col min="10" max="10" width="14" customWidth="1"/>
    <col min="11" max="11" width="15.28515625" customWidth="1"/>
    <col min="20" max="20" width="11.85546875" bestFit="1" customWidth="1"/>
    <col min="21" max="21" width="13.42578125" customWidth="1"/>
    <col min="22" max="22" width="13.7109375" customWidth="1"/>
    <col min="23" max="23" width="13.5703125" customWidth="1"/>
    <col min="26" max="26" width="15.5703125" customWidth="1"/>
    <col min="27" max="27" width="13.5703125" customWidth="1"/>
    <col min="29" max="29" width="13.85546875" customWidth="1"/>
    <col min="30" max="30" width="13.140625" customWidth="1"/>
    <col min="31" max="31" width="13.5703125" customWidth="1"/>
  </cols>
  <sheetData>
    <row r="1" spans="1:58" x14ac:dyDescent="0.25">
      <c r="C1">
        <f t="shared" ref="C1:AH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ref="AI1:BF1" si="1">COLUMN(AI:AI)-2</f>
        <v>33</v>
      </c>
      <c r="AJ1">
        <f t="shared" si="1"/>
        <v>34</v>
      </c>
      <c r="AK1">
        <f t="shared" si="1"/>
        <v>35</v>
      </c>
      <c r="AL1">
        <f t="shared" si="1"/>
        <v>36</v>
      </c>
      <c r="AM1">
        <f t="shared" si="1"/>
        <v>37</v>
      </c>
      <c r="AN1">
        <f t="shared" si="1"/>
        <v>38</v>
      </c>
      <c r="AO1">
        <f t="shared" si="1"/>
        <v>39</v>
      </c>
      <c r="AP1">
        <f t="shared" si="1"/>
        <v>40</v>
      </c>
      <c r="AQ1">
        <f t="shared" si="1"/>
        <v>41</v>
      </c>
      <c r="AR1">
        <f t="shared" si="1"/>
        <v>42</v>
      </c>
      <c r="AS1">
        <f t="shared" si="1"/>
        <v>43</v>
      </c>
      <c r="AT1">
        <f t="shared" si="1"/>
        <v>44</v>
      </c>
      <c r="AU1">
        <f t="shared" si="1"/>
        <v>45</v>
      </c>
      <c r="AV1">
        <f t="shared" si="1"/>
        <v>46</v>
      </c>
      <c r="AW1">
        <f t="shared" si="1"/>
        <v>47</v>
      </c>
      <c r="AX1">
        <f t="shared" si="1"/>
        <v>48</v>
      </c>
      <c r="AY1">
        <f t="shared" si="1"/>
        <v>49</v>
      </c>
      <c r="AZ1">
        <f t="shared" si="1"/>
        <v>50</v>
      </c>
      <c r="BA1">
        <f t="shared" si="1"/>
        <v>51</v>
      </c>
      <c r="BB1">
        <f t="shared" si="1"/>
        <v>52</v>
      </c>
      <c r="BC1">
        <f t="shared" si="1"/>
        <v>53</v>
      </c>
      <c r="BD1">
        <f t="shared" si="1"/>
        <v>54</v>
      </c>
      <c r="BE1">
        <f t="shared" si="1"/>
        <v>55</v>
      </c>
      <c r="BF1">
        <f t="shared" si="1"/>
        <v>56</v>
      </c>
    </row>
    <row r="2" spans="1:58" x14ac:dyDescent="0.25">
      <c r="A2" s="40"/>
      <c r="B2" s="40"/>
      <c r="C2" s="40"/>
      <c r="D2" s="41" t="s">
        <v>174</v>
      </c>
      <c r="E2" s="41" t="s">
        <v>175</v>
      </c>
      <c r="F2" s="41" t="s">
        <v>176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58" ht="30" x14ac:dyDescent="0.25">
      <c r="A3" s="40"/>
      <c r="B3" s="40"/>
      <c r="C3" s="40"/>
      <c r="D3" s="50" t="s">
        <v>5</v>
      </c>
      <c r="E3" s="50"/>
      <c r="F3" s="50"/>
      <c r="G3" s="50"/>
      <c r="H3" s="50"/>
      <c r="I3" s="50"/>
      <c r="J3" s="50"/>
      <c r="K3" s="50"/>
      <c r="L3" s="50"/>
      <c r="M3" s="50"/>
      <c r="N3" s="50" t="s">
        <v>177</v>
      </c>
      <c r="O3" s="50"/>
      <c r="P3" s="50"/>
      <c r="Q3" s="50"/>
      <c r="R3" s="50"/>
      <c r="S3" s="50"/>
      <c r="T3" s="50"/>
      <c r="U3" s="50"/>
      <c r="V3" s="50"/>
      <c r="W3" s="50"/>
      <c r="X3" s="50" t="s">
        <v>178</v>
      </c>
      <c r="Y3" s="50" t="s">
        <v>179</v>
      </c>
      <c r="Z3" s="50" t="s">
        <v>5</v>
      </c>
      <c r="AA3" s="50" t="s">
        <v>5</v>
      </c>
      <c r="AB3" s="50" t="s">
        <v>5</v>
      </c>
      <c r="AC3" s="50" t="s">
        <v>177</v>
      </c>
      <c r="AD3" s="50" t="s">
        <v>177</v>
      </c>
      <c r="AE3" s="50" t="s">
        <v>177</v>
      </c>
    </row>
    <row r="4" spans="1:58" ht="45" x14ac:dyDescent="0.25">
      <c r="A4" s="40"/>
      <c r="B4" s="40"/>
      <c r="C4" s="40"/>
      <c r="D4" s="50" t="s">
        <v>180</v>
      </c>
      <c r="E4" s="50" t="s">
        <v>180</v>
      </c>
      <c r="F4" s="50" t="s">
        <v>180</v>
      </c>
      <c r="G4" s="50" t="s">
        <v>180</v>
      </c>
      <c r="H4" s="50" t="s">
        <v>180</v>
      </c>
      <c r="I4" s="50" t="s">
        <v>181</v>
      </c>
      <c r="J4" s="50" t="s">
        <v>181</v>
      </c>
      <c r="K4" s="50" t="s">
        <v>181</v>
      </c>
      <c r="L4" s="50" t="s">
        <v>181</v>
      </c>
      <c r="M4" s="50" t="s">
        <v>182</v>
      </c>
      <c r="N4" s="50" t="s">
        <v>180</v>
      </c>
      <c r="O4" s="50" t="s">
        <v>180</v>
      </c>
      <c r="P4" s="50" t="s">
        <v>180</v>
      </c>
      <c r="Q4" s="50" t="s">
        <v>180</v>
      </c>
      <c r="R4" s="50" t="s">
        <v>180</v>
      </c>
      <c r="S4" s="50" t="s">
        <v>181</v>
      </c>
      <c r="T4" s="50" t="s">
        <v>181</v>
      </c>
      <c r="U4" s="50" t="s">
        <v>181</v>
      </c>
      <c r="V4" s="50" t="s">
        <v>181</v>
      </c>
      <c r="W4" s="50" t="s">
        <v>182</v>
      </c>
      <c r="X4" s="50"/>
      <c r="Y4" s="50"/>
      <c r="Z4" s="50" t="s">
        <v>181</v>
      </c>
      <c r="AA4" s="50" t="s">
        <v>181</v>
      </c>
      <c r="AB4" s="50" t="s">
        <v>182</v>
      </c>
      <c r="AC4" s="50" t="s">
        <v>181</v>
      </c>
      <c r="AD4" s="50" t="s">
        <v>181</v>
      </c>
      <c r="AE4" s="50" t="s">
        <v>182</v>
      </c>
    </row>
    <row r="5" spans="1:58" ht="60" x14ac:dyDescent="0.25">
      <c r="A5" s="42" t="s">
        <v>15</v>
      </c>
      <c r="B5" s="42" t="s">
        <v>16</v>
      </c>
      <c r="C5" s="42" t="s">
        <v>183</v>
      </c>
      <c r="D5" s="52" t="s">
        <v>184</v>
      </c>
      <c r="E5" s="52" t="s">
        <v>185</v>
      </c>
      <c r="F5" s="55" t="s">
        <v>186</v>
      </c>
      <c r="G5" s="55" t="s">
        <v>187</v>
      </c>
      <c r="H5" s="55" t="s">
        <v>188</v>
      </c>
      <c r="I5" s="52" t="s">
        <v>189</v>
      </c>
      <c r="J5" s="52" t="s">
        <v>190</v>
      </c>
      <c r="K5" s="52" t="s">
        <v>191</v>
      </c>
      <c r="L5" s="52" t="s">
        <v>192</v>
      </c>
      <c r="M5" s="55" t="s">
        <v>193</v>
      </c>
      <c r="N5" s="56" t="s">
        <v>184</v>
      </c>
      <c r="O5" s="56" t="s">
        <v>185</v>
      </c>
      <c r="P5" s="53" t="s">
        <v>186</v>
      </c>
      <c r="Q5" s="53" t="s">
        <v>187</v>
      </c>
      <c r="R5" s="53" t="s">
        <v>188</v>
      </c>
      <c r="S5" s="56" t="s">
        <v>189</v>
      </c>
      <c r="T5" s="56" t="s">
        <v>190</v>
      </c>
      <c r="U5" s="56" t="s">
        <v>191</v>
      </c>
      <c r="V5" s="56" t="s">
        <v>192</v>
      </c>
      <c r="W5" s="53" t="s">
        <v>193</v>
      </c>
      <c r="X5" s="51"/>
      <c r="Y5" s="51"/>
      <c r="Z5" s="55" t="s">
        <v>194</v>
      </c>
      <c r="AA5" s="55" t="s">
        <v>195</v>
      </c>
      <c r="AB5" s="55" t="s">
        <v>196</v>
      </c>
      <c r="AC5" s="53" t="s">
        <v>194</v>
      </c>
      <c r="AD5" s="53" t="s">
        <v>195</v>
      </c>
      <c r="AE5" s="53" t="s">
        <v>196</v>
      </c>
    </row>
    <row r="6" spans="1:58" x14ac:dyDescent="0.25">
      <c r="A6" s="43" t="s">
        <v>197</v>
      </c>
      <c r="B6" s="43" t="s">
        <v>197</v>
      </c>
      <c r="C6" s="44" t="s">
        <v>28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16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16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</row>
    <row r="7" spans="1:58" x14ac:dyDescent="0.25">
      <c r="A7" s="46" t="s">
        <v>197</v>
      </c>
      <c r="B7" s="46" t="s">
        <v>197</v>
      </c>
      <c r="C7" t="s">
        <v>35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5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4</v>
      </c>
      <c r="T7" s="45">
        <v>0</v>
      </c>
      <c r="U7" s="47">
        <v>7</v>
      </c>
      <c r="V7" s="47">
        <v>1</v>
      </c>
      <c r="W7" s="47">
        <v>0</v>
      </c>
      <c r="X7" s="47">
        <v>0</v>
      </c>
      <c r="Y7" s="47">
        <v>12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</row>
    <row r="8" spans="1:58" x14ac:dyDescent="0.25">
      <c r="A8" s="43" t="s">
        <v>197</v>
      </c>
      <c r="B8" s="43" t="s">
        <v>197</v>
      </c>
      <c r="C8" s="44" t="s">
        <v>38</v>
      </c>
      <c r="D8" s="45">
        <v>0</v>
      </c>
      <c r="E8" s="45">
        <v>32</v>
      </c>
      <c r="F8" s="45">
        <v>0</v>
      </c>
      <c r="G8" s="45">
        <v>10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41</v>
      </c>
      <c r="P8" s="45">
        <v>0</v>
      </c>
      <c r="Q8" s="45">
        <v>1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42</v>
      </c>
      <c r="Y8" s="45">
        <v>42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</row>
    <row r="9" spans="1:58" x14ac:dyDescent="0.25">
      <c r="A9" s="46" t="s">
        <v>198</v>
      </c>
      <c r="B9" s="46" t="s">
        <v>199</v>
      </c>
      <c r="C9" t="s">
        <v>45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5">
        <v>0</v>
      </c>
      <c r="K9" s="47">
        <v>0</v>
      </c>
      <c r="L9" s="47">
        <v>0</v>
      </c>
      <c r="M9" s="47">
        <v>0</v>
      </c>
      <c r="N9" s="47">
        <v>0</v>
      </c>
      <c r="O9" s="47">
        <v>4</v>
      </c>
      <c r="P9" s="47">
        <v>0</v>
      </c>
      <c r="Q9" s="47">
        <v>0</v>
      </c>
      <c r="R9" s="47">
        <v>0</v>
      </c>
      <c r="S9" s="47">
        <v>0</v>
      </c>
      <c r="T9" s="45">
        <v>0</v>
      </c>
      <c r="U9" s="47">
        <v>0</v>
      </c>
      <c r="V9" s="47">
        <v>0</v>
      </c>
      <c r="W9" s="47">
        <v>0</v>
      </c>
      <c r="X9" s="47">
        <v>0</v>
      </c>
      <c r="Y9" s="47">
        <v>4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</row>
    <row r="10" spans="1:58" x14ac:dyDescent="0.25">
      <c r="A10" s="48" t="s">
        <v>198</v>
      </c>
      <c r="B10" s="43" t="s">
        <v>199</v>
      </c>
      <c r="C10" s="44" t="s">
        <v>47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1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1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</row>
    <row r="11" spans="1:58" x14ac:dyDescent="0.25">
      <c r="A11" s="46" t="s">
        <v>198</v>
      </c>
      <c r="B11" s="46" t="s">
        <v>199</v>
      </c>
      <c r="C11" t="s">
        <v>49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5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5">
        <v>0</v>
      </c>
      <c r="U11" s="47">
        <v>4</v>
      </c>
      <c r="V11" s="47">
        <v>0</v>
      </c>
      <c r="W11" s="47">
        <v>0</v>
      </c>
      <c r="X11" s="47">
        <v>0</v>
      </c>
      <c r="Y11" s="47">
        <v>4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</row>
    <row r="12" spans="1:58" x14ac:dyDescent="0.25">
      <c r="A12" s="43" t="s">
        <v>200</v>
      </c>
      <c r="B12" s="43" t="s">
        <v>201</v>
      </c>
      <c r="C12" s="44" t="s">
        <v>56</v>
      </c>
      <c r="D12" s="45">
        <v>156</v>
      </c>
      <c r="E12" s="45">
        <v>38</v>
      </c>
      <c r="F12" s="45">
        <v>0</v>
      </c>
      <c r="G12" s="45">
        <v>0</v>
      </c>
      <c r="H12" s="45">
        <v>0</v>
      </c>
      <c r="I12" s="45">
        <v>2</v>
      </c>
      <c r="J12" s="45">
        <v>2</v>
      </c>
      <c r="K12" s="45">
        <v>1</v>
      </c>
      <c r="L12" s="45">
        <v>0</v>
      </c>
      <c r="M12" s="45">
        <v>0</v>
      </c>
      <c r="N12" s="45">
        <v>161</v>
      </c>
      <c r="O12" s="45">
        <v>48</v>
      </c>
      <c r="P12" s="45">
        <v>0</v>
      </c>
      <c r="Q12" s="45">
        <v>0</v>
      </c>
      <c r="R12" s="45">
        <v>0</v>
      </c>
      <c r="S12" s="45">
        <v>0</v>
      </c>
      <c r="T12" s="45">
        <v>2</v>
      </c>
      <c r="U12" s="45">
        <v>0</v>
      </c>
      <c r="V12" s="45">
        <v>0</v>
      </c>
      <c r="W12" s="45">
        <v>0</v>
      </c>
      <c r="X12" s="45">
        <v>199</v>
      </c>
      <c r="Y12" s="45">
        <v>211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</row>
    <row r="13" spans="1:58" x14ac:dyDescent="0.25">
      <c r="A13" s="46" t="s">
        <v>202</v>
      </c>
      <c r="B13" s="46" t="s">
        <v>203</v>
      </c>
      <c r="C13" t="s">
        <v>60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5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3</v>
      </c>
      <c r="T13" s="45">
        <v>0</v>
      </c>
      <c r="U13" s="47">
        <v>0</v>
      </c>
      <c r="V13" s="47">
        <v>0</v>
      </c>
      <c r="W13" s="47">
        <v>6</v>
      </c>
      <c r="X13" s="47">
        <v>0</v>
      </c>
      <c r="Y13" s="47">
        <v>9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</row>
    <row r="14" spans="1:58" x14ac:dyDescent="0.25">
      <c r="A14" s="48" t="s">
        <v>202</v>
      </c>
      <c r="B14" s="43" t="s">
        <v>203</v>
      </c>
      <c r="C14" s="44" t="s">
        <v>62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3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3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</row>
    <row r="15" spans="1:58" x14ac:dyDescent="0.25">
      <c r="A15" s="49" t="s">
        <v>202</v>
      </c>
      <c r="B15" s="46" t="s">
        <v>203</v>
      </c>
      <c r="C15" t="s">
        <v>64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5">
        <v>0</v>
      </c>
      <c r="K15" s="47">
        <v>0</v>
      </c>
      <c r="L15" s="47">
        <v>0</v>
      </c>
      <c r="M15" s="47">
        <v>0</v>
      </c>
      <c r="N15" s="47">
        <v>0</v>
      </c>
      <c r="O15" s="47">
        <v>4</v>
      </c>
      <c r="P15" s="47">
        <v>0</v>
      </c>
      <c r="Q15" s="47">
        <v>0</v>
      </c>
      <c r="R15" s="47">
        <v>0</v>
      </c>
      <c r="S15" s="47">
        <v>0</v>
      </c>
      <c r="T15" s="45">
        <v>0</v>
      </c>
      <c r="U15" s="47">
        <v>0</v>
      </c>
      <c r="V15" s="47">
        <v>0</v>
      </c>
      <c r="W15" s="47">
        <v>0</v>
      </c>
      <c r="X15" s="47">
        <v>0</v>
      </c>
      <c r="Y15" s="47">
        <v>4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</row>
    <row r="16" spans="1:58" x14ac:dyDescent="0.25">
      <c r="A16" s="43" t="s">
        <v>202</v>
      </c>
      <c r="B16" s="43" t="s">
        <v>203</v>
      </c>
      <c r="C16" s="44" t="s">
        <v>66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5</v>
      </c>
      <c r="T16" s="45">
        <v>0</v>
      </c>
      <c r="U16" s="45">
        <v>0</v>
      </c>
      <c r="V16" s="45">
        <v>0</v>
      </c>
      <c r="W16" s="45">
        <v>1</v>
      </c>
      <c r="X16" s="45">
        <v>0</v>
      </c>
      <c r="Y16" s="45">
        <v>6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</row>
    <row r="17" spans="1:31" x14ac:dyDescent="0.25">
      <c r="A17" s="46" t="s">
        <v>202</v>
      </c>
      <c r="B17" s="46" t="s">
        <v>204</v>
      </c>
      <c r="C17" t="s">
        <v>72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5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12</v>
      </c>
      <c r="T17" s="45">
        <v>0</v>
      </c>
      <c r="U17" s="47">
        <v>0</v>
      </c>
      <c r="V17" s="47">
        <v>0</v>
      </c>
      <c r="W17" s="47">
        <v>4</v>
      </c>
      <c r="X17" s="47">
        <v>0</v>
      </c>
      <c r="Y17" s="47">
        <v>16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</row>
    <row r="18" spans="1:31" x14ac:dyDescent="0.25">
      <c r="A18" s="43" t="s">
        <v>202</v>
      </c>
      <c r="B18" s="43" t="s">
        <v>204</v>
      </c>
      <c r="C18" s="44" t="s">
        <v>74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14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14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</row>
    <row r="19" spans="1:31" x14ac:dyDescent="0.25">
      <c r="A19" s="46" t="s">
        <v>202</v>
      </c>
      <c r="B19" s="46" t="s">
        <v>204</v>
      </c>
      <c r="C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5">
        <v>0</v>
      </c>
      <c r="K19" s="47">
        <v>0</v>
      </c>
      <c r="L19" s="47">
        <v>0</v>
      </c>
      <c r="M19" s="47">
        <v>0</v>
      </c>
      <c r="N19" s="47">
        <v>0</v>
      </c>
      <c r="O19" s="47">
        <v>8</v>
      </c>
      <c r="P19" s="47">
        <v>0</v>
      </c>
      <c r="Q19" s="47">
        <v>0</v>
      </c>
      <c r="R19" s="47">
        <v>0</v>
      </c>
      <c r="S19" s="47">
        <v>0</v>
      </c>
      <c r="T19" s="45">
        <v>0</v>
      </c>
      <c r="U19" s="47">
        <v>0</v>
      </c>
      <c r="V19" s="47">
        <v>0</v>
      </c>
      <c r="W19" s="47">
        <v>0</v>
      </c>
      <c r="X19" s="47">
        <v>0</v>
      </c>
      <c r="Y19" s="47">
        <v>8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</row>
    <row r="20" spans="1:31" x14ac:dyDescent="0.25">
      <c r="A20" s="43" t="s">
        <v>202</v>
      </c>
      <c r="B20" s="43" t="s">
        <v>205</v>
      </c>
      <c r="C20" s="44" t="s">
        <v>80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1</v>
      </c>
      <c r="J20" s="45">
        <v>0</v>
      </c>
      <c r="K20" s="45">
        <v>11</v>
      </c>
      <c r="L20" s="45">
        <v>1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4</v>
      </c>
      <c r="T20" s="45">
        <v>0</v>
      </c>
      <c r="U20" s="45">
        <v>11</v>
      </c>
      <c r="V20" s="45">
        <v>1</v>
      </c>
      <c r="W20" s="45">
        <v>0</v>
      </c>
      <c r="X20" s="45">
        <v>13</v>
      </c>
      <c r="Y20" s="45">
        <v>16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</row>
    <row r="21" spans="1:31" x14ac:dyDescent="0.25">
      <c r="A21" s="46" t="s">
        <v>206</v>
      </c>
      <c r="B21" s="46" t="s">
        <v>207</v>
      </c>
      <c r="C21" t="s">
        <v>89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26</v>
      </c>
      <c r="J21" s="45">
        <v>0</v>
      </c>
      <c r="K21" s="47">
        <v>43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10</v>
      </c>
      <c r="T21" s="45">
        <v>0</v>
      </c>
      <c r="U21" s="47">
        <v>43</v>
      </c>
      <c r="V21" s="47">
        <v>0</v>
      </c>
      <c r="W21" s="47">
        <v>0</v>
      </c>
      <c r="X21" s="47">
        <v>69</v>
      </c>
      <c r="Y21" s="47">
        <v>53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</row>
    <row r="22" spans="1:31" x14ac:dyDescent="0.25">
      <c r="A22" s="43" t="s">
        <v>206</v>
      </c>
      <c r="B22" s="43" t="s">
        <v>207</v>
      </c>
      <c r="C22" s="44" t="s">
        <v>91</v>
      </c>
      <c r="D22" s="45">
        <v>316</v>
      </c>
      <c r="E22" s="45">
        <v>8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315</v>
      </c>
      <c r="O22" s="45">
        <v>11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324</v>
      </c>
      <c r="Y22" s="45">
        <v>326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</row>
    <row r="23" spans="1:31" x14ac:dyDescent="0.25">
      <c r="A23" s="46" t="s">
        <v>208</v>
      </c>
      <c r="B23" s="46" t="s">
        <v>209</v>
      </c>
      <c r="C23" t="s">
        <v>95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5">
        <v>0</v>
      </c>
      <c r="K23" s="47">
        <v>0</v>
      </c>
      <c r="L23" s="47">
        <v>0</v>
      </c>
      <c r="M23" s="47">
        <v>0</v>
      </c>
      <c r="N23" s="47">
        <v>0</v>
      </c>
      <c r="O23" s="47">
        <v>11</v>
      </c>
      <c r="P23" s="47">
        <v>0</v>
      </c>
      <c r="Q23" s="47">
        <v>0</v>
      </c>
      <c r="R23" s="47">
        <v>0</v>
      </c>
      <c r="S23" s="47">
        <v>3</v>
      </c>
      <c r="T23" s="45">
        <v>0</v>
      </c>
      <c r="U23" s="47">
        <v>0</v>
      </c>
      <c r="V23" s="47">
        <v>0</v>
      </c>
      <c r="W23" s="47">
        <v>0</v>
      </c>
      <c r="X23" s="47">
        <v>0</v>
      </c>
      <c r="Y23" s="47">
        <v>14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</row>
    <row r="24" spans="1:31" x14ac:dyDescent="0.25">
      <c r="A24" s="48" t="s">
        <v>208</v>
      </c>
      <c r="B24" s="43" t="s">
        <v>209</v>
      </c>
      <c r="C24" s="57" t="s">
        <v>97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9</v>
      </c>
      <c r="P24" s="45">
        <v>0</v>
      </c>
      <c r="Q24" s="45">
        <v>0</v>
      </c>
      <c r="R24" s="45">
        <v>0</v>
      </c>
      <c r="S24" s="45">
        <v>16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25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</row>
    <row r="25" spans="1:31" x14ac:dyDescent="0.25">
      <c r="A25" s="46" t="s">
        <v>208</v>
      </c>
      <c r="B25" s="46" t="s">
        <v>210</v>
      </c>
      <c r="C25" t="s">
        <v>101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5">
        <v>0</v>
      </c>
      <c r="K25" s="47">
        <v>0</v>
      </c>
      <c r="L25" s="47">
        <v>0</v>
      </c>
      <c r="M25" s="47">
        <v>0</v>
      </c>
      <c r="N25" s="47">
        <v>0</v>
      </c>
      <c r="O25" s="47">
        <v>4</v>
      </c>
      <c r="P25" s="47">
        <v>0</v>
      </c>
      <c r="Q25" s="47">
        <v>0</v>
      </c>
      <c r="R25" s="47">
        <v>0</v>
      </c>
      <c r="S25" s="47">
        <v>4</v>
      </c>
      <c r="T25" s="45">
        <v>0</v>
      </c>
      <c r="U25" s="47">
        <v>0</v>
      </c>
      <c r="V25" s="47">
        <v>0</v>
      </c>
      <c r="W25" s="47">
        <v>0</v>
      </c>
      <c r="X25" s="47">
        <v>0</v>
      </c>
      <c r="Y25" s="47">
        <v>8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</row>
    <row r="26" spans="1:31" x14ac:dyDescent="0.25">
      <c r="A26" s="48" t="s">
        <v>208</v>
      </c>
      <c r="B26" s="43" t="s">
        <v>210</v>
      </c>
      <c r="C26" s="44" t="s">
        <v>211</v>
      </c>
      <c r="D26" s="45">
        <v>6</v>
      </c>
      <c r="E26" s="45">
        <v>4</v>
      </c>
      <c r="F26" s="45">
        <v>0</v>
      </c>
      <c r="G26" s="45">
        <v>0</v>
      </c>
      <c r="H26" s="45">
        <v>0</v>
      </c>
      <c r="I26" s="45">
        <v>3</v>
      </c>
      <c r="J26" s="45">
        <v>0</v>
      </c>
      <c r="K26" s="45">
        <v>10</v>
      </c>
      <c r="L26" s="45">
        <v>0</v>
      </c>
      <c r="M26" s="45">
        <v>0</v>
      </c>
      <c r="N26" s="45">
        <v>6</v>
      </c>
      <c r="O26" s="45">
        <v>2</v>
      </c>
      <c r="P26" s="45">
        <v>0</v>
      </c>
      <c r="Q26" s="45">
        <v>0</v>
      </c>
      <c r="R26" s="45">
        <v>0</v>
      </c>
      <c r="S26" s="45">
        <v>4</v>
      </c>
      <c r="T26" s="45">
        <v>0</v>
      </c>
      <c r="U26" s="45">
        <v>13</v>
      </c>
      <c r="V26" s="45">
        <v>0</v>
      </c>
      <c r="W26" s="45">
        <v>6</v>
      </c>
      <c r="X26" s="45">
        <v>23</v>
      </c>
      <c r="Y26" s="45">
        <v>31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</row>
    <row r="27" spans="1:31" x14ac:dyDescent="0.25">
      <c r="A27" t="s">
        <v>212</v>
      </c>
      <c r="B27" t="s">
        <v>213</v>
      </c>
      <c r="C27" t="s">
        <v>111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45">
        <v>0</v>
      </c>
      <c r="K27">
        <v>0</v>
      </c>
      <c r="L27">
        <v>0</v>
      </c>
      <c r="M27">
        <v>0</v>
      </c>
      <c r="N27">
        <v>0</v>
      </c>
      <c r="O27">
        <v>3</v>
      </c>
      <c r="P27">
        <v>0</v>
      </c>
      <c r="Q27">
        <v>0</v>
      </c>
      <c r="R27">
        <v>0</v>
      </c>
      <c r="S27">
        <v>4</v>
      </c>
      <c r="T27" s="45">
        <v>0</v>
      </c>
      <c r="U27">
        <v>0</v>
      </c>
      <c r="V27">
        <v>0</v>
      </c>
      <c r="W27">
        <v>3</v>
      </c>
      <c r="X27">
        <v>0</v>
      </c>
      <c r="Y27">
        <v>10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</row>
    <row r="28" spans="1:31" x14ac:dyDescent="0.25">
      <c r="A28" t="s">
        <v>212</v>
      </c>
      <c r="B28" t="s">
        <v>213</v>
      </c>
      <c r="C28" t="s">
        <v>113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45">
        <v>0</v>
      </c>
      <c r="K28">
        <v>0</v>
      </c>
      <c r="L28">
        <v>0</v>
      </c>
      <c r="M28">
        <v>0</v>
      </c>
      <c r="N28">
        <v>0</v>
      </c>
      <c r="O28">
        <v>4</v>
      </c>
      <c r="P28">
        <v>0</v>
      </c>
      <c r="Q28">
        <v>0</v>
      </c>
      <c r="R28">
        <v>0</v>
      </c>
      <c r="S28">
        <v>8</v>
      </c>
      <c r="T28" s="45">
        <v>0</v>
      </c>
      <c r="U28">
        <v>0</v>
      </c>
      <c r="V28">
        <v>0</v>
      </c>
      <c r="W28">
        <v>0</v>
      </c>
      <c r="X28">
        <v>0</v>
      </c>
      <c r="Y28">
        <v>12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</row>
    <row r="29" spans="1:31" x14ac:dyDescent="0.25">
      <c r="A29" t="s">
        <v>214</v>
      </c>
      <c r="B29" t="s">
        <v>215</v>
      </c>
      <c r="C29" t="s">
        <v>134</v>
      </c>
      <c r="D29">
        <v>0</v>
      </c>
      <c r="E29">
        <v>1</v>
      </c>
      <c r="F29">
        <v>0</v>
      </c>
      <c r="G29">
        <v>0</v>
      </c>
      <c r="H29">
        <v>2</v>
      </c>
      <c r="I29">
        <v>0</v>
      </c>
      <c r="J29" s="45">
        <v>0</v>
      </c>
      <c r="K29">
        <v>9</v>
      </c>
      <c r="L29">
        <v>0</v>
      </c>
      <c r="M29">
        <v>0</v>
      </c>
      <c r="N29">
        <v>0</v>
      </c>
      <c r="O29">
        <v>8</v>
      </c>
      <c r="P29">
        <v>0</v>
      </c>
      <c r="Q29">
        <v>0</v>
      </c>
      <c r="R29">
        <v>2</v>
      </c>
      <c r="S29">
        <v>3</v>
      </c>
      <c r="T29" s="45">
        <v>0</v>
      </c>
      <c r="U29">
        <v>12</v>
      </c>
      <c r="V29">
        <v>0</v>
      </c>
      <c r="W29">
        <v>0</v>
      </c>
      <c r="X29">
        <v>12</v>
      </c>
      <c r="Y29">
        <v>25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</row>
    <row r="30" spans="1:31" x14ac:dyDescent="0.25">
      <c r="A30" t="s">
        <v>216</v>
      </c>
      <c r="B30" t="s">
        <v>217</v>
      </c>
      <c r="C30" t="s">
        <v>139</v>
      </c>
      <c r="D30" s="47">
        <v>1</v>
      </c>
      <c r="E30" s="47">
        <v>8</v>
      </c>
      <c r="F30" s="47">
        <v>0</v>
      </c>
      <c r="G30" s="47">
        <v>0</v>
      </c>
      <c r="H30" s="47">
        <v>0</v>
      </c>
      <c r="I30" s="47">
        <v>20</v>
      </c>
      <c r="J30" s="47">
        <v>21</v>
      </c>
      <c r="K30" s="47">
        <v>20</v>
      </c>
      <c r="L30" s="47">
        <v>0</v>
      </c>
      <c r="M30" s="47">
        <v>0</v>
      </c>
      <c r="N30" s="47">
        <v>1</v>
      </c>
      <c r="O30" s="47">
        <v>7</v>
      </c>
      <c r="P30" s="47">
        <v>0</v>
      </c>
      <c r="Q30" s="47">
        <v>0</v>
      </c>
      <c r="R30" s="47">
        <v>0</v>
      </c>
      <c r="S30" s="47">
        <v>32</v>
      </c>
      <c r="T30" s="47">
        <v>21</v>
      </c>
      <c r="U30" s="47">
        <v>20</v>
      </c>
      <c r="V30" s="47">
        <v>0</v>
      </c>
      <c r="W30" s="47">
        <v>0</v>
      </c>
      <c r="X30" s="47">
        <v>70</v>
      </c>
      <c r="Y30" s="47">
        <v>81</v>
      </c>
      <c r="Z30" s="47">
        <f t="shared" ref="Z30:AE30" si="2">SUM(Z6:Z29)</f>
        <v>0</v>
      </c>
      <c r="AA30" s="47">
        <f t="shared" si="2"/>
        <v>0</v>
      </c>
      <c r="AB30" s="47">
        <f t="shared" si="2"/>
        <v>0</v>
      </c>
      <c r="AC30" s="47">
        <f t="shared" si="2"/>
        <v>0</v>
      </c>
      <c r="AD30" s="47">
        <f t="shared" si="2"/>
        <v>0</v>
      </c>
      <c r="AE30" s="47">
        <f t="shared" si="2"/>
        <v>0</v>
      </c>
    </row>
    <row r="31" spans="1:31" x14ac:dyDescent="0.25">
      <c r="A31" t="s">
        <v>216</v>
      </c>
      <c r="B31" t="s">
        <v>217</v>
      </c>
      <c r="C31" t="s">
        <v>141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</row>
    <row r="32" spans="1:31" x14ac:dyDescent="0.25">
      <c r="A32" t="s">
        <v>218</v>
      </c>
      <c r="D32" s="47">
        <f>SUM(D6:D31)</f>
        <v>479</v>
      </c>
      <c r="E32" s="47">
        <f t="shared" ref="E32:Y32" si="3">SUM(E6:E31)</f>
        <v>91</v>
      </c>
      <c r="F32" s="47">
        <f t="shared" si="3"/>
        <v>0</v>
      </c>
      <c r="G32" s="47">
        <f t="shared" si="3"/>
        <v>10</v>
      </c>
      <c r="H32" s="47">
        <f t="shared" si="3"/>
        <v>2</v>
      </c>
      <c r="I32" s="47">
        <f t="shared" si="3"/>
        <v>52</v>
      </c>
      <c r="J32" s="47">
        <f t="shared" si="3"/>
        <v>23</v>
      </c>
      <c r="K32" s="47">
        <f t="shared" si="3"/>
        <v>94</v>
      </c>
      <c r="L32" s="47">
        <f t="shared" si="3"/>
        <v>1</v>
      </c>
      <c r="M32" s="47">
        <f t="shared" si="3"/>
        <v>0</v>
      </c>
      <c r="N32" s="47">
        <f t="shared" si="3"/>
        <v>499</v>
      </c>
      <c r="O32" s="47">
        <f t="shared" si="3"/>
        <v>181</v>
      </c>
      <c r="P32" s="47">
        <f t="shared" si="3"/>
        <v>1</v>
      </c>
      <c r="Q32" s="47">
        <f t="shared" si="3"/>
        <v>1</v>
      </c>
      <c r="R32" s="47">
        <f t="shared" si="3"/>
        <v>2</v>
      </c>
      <c r="S32" s="47">
        <f t="shared" si="3"/>
        <v>113</v>
      </c>
      <c r="T32" s="47">
        <f t="shared" si="3"/>
        <v>23</v>
      </c>
      <c r="U32" s="47">
        <f t="shared" si="3"/>
        <v>110</v>
      </c>
      <c r="V32" s="47">
        <f t="shared" si="3"/>
        <v>2</v>
      </c>
      <c r="W32" s="47">
        <f t="shared" si="3"/>
        <v>20</v>
      </c>
      <c r="X32" s="47">
        <f t="shared" si="3"/>
        <v>752</v>
      </c>
      <c r="Y32" s="47">
        <f t="shared" si="3"/>
        <v>952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8264E00-FA14-4BB4-8BAE-F1747707A39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Tribunal</vt:lpstr>
      <vt:lpstr>Distrito</vt:lpstr>
      <vt:lpstr>Dep</vt:lpstr>
      <vt:lpstr>Base de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rmanzueta</dc:creator>
  <cp:keywords/>
  <dc:description/>
  <cp:lastModifiedBy>Ramon A. Manzueta C.</cp:lastModifiedBy>
  <cp:revision/>
  <dcterms:created xsi:type="dcterms:W3CDTF">2010-05-18T14:16:43Z</dcterms:created>
  <dcterms:modified xsi:type="dcterms:W3CDTF">2022-01-26T20:20:08Z</dcterms:modified>
  <cp:category/>
  <cp:contentStatus/>
</cp:coreProperties>
</file>