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169" documentId="13_ncr:1_{4D921610-3597-43F9-8631-3EC0304C7746}" xr6:coauthVersionLast="47" xr6:coauthVersionMax="47" xr10:uidLastSave="{9694B150-E994-42E9-8860-0B9EEE695B73}"/>
  <bookViews>
    <workbookView xWindow="-120" yWindow="-120" windowWidth="25440" windowHeight="15390" tabRatio="478" xr2:uid="{00000000-000D-0000-FFFF-FFFF00000000}"/>
  </bookViews>
  <sheets>
    <sheet name="Tribunal" sheetId="15" r:id="rId1"/>
    <sheet name="Dep" sheetId="17" state="hidden" r:id="rId2"/>
    <sheet name="Base de Datos" sheetId="19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5" l="1"/>
  <c r="AB18" i="15"/>
  <c r="AB19" i="15"/>
  <c r="AB20" i="15"/>
  <c r="AB21" i="15"/>
  <c r="AB22" i="15"/>
  <c r="AB23" i="15"/>
  <c r="AB24" i="15"/>
  <c r="AB25" i="15"/>
  <c r="AB17" i="15"/>
  <c r="Z18" i="15"/>
  <c r="Z19" i="15"/>
  <c r="Z20" i="15"/>
  <c r="Z21" i="15"/>
  <c r="Z22" i="15"/>
  <c r="Z23" i="15"/>
  <c r="Z24" i="15"/>
  <c r="Z25" i="15"/>
  <c r="Z17" i="15"/>
  <c r="K18" i="15" l="1"/>
  <c r="Y18" i="15" s="1"/>
  <c r="P20" i="17" l="1"/>
  <c r="Q20" i="17"/>
  <c r="R20" i="17"/>
  <c r="P22" i="17"/>
  <c r="Q22" i="17"/>
  <c r="R22" i="17"/>
  <c r="P24" i="17"/>
  <c r="Q24" i="17"/>
  <c r="R24" i="17"/>
  <c r="P25" i="17"/>
  <c r="Q25" i="17"/>
  <c r="R25" i="17"/>
  <c r="P26" i="17"/>
  <c r="Q26" i="17"/>
  <c r="R26" i="17"/>
  <c r="P27" i="17"/>
  <c r="Q27" i="17"/>
  <c r="R27" i="17"/>
  <c r="G20" i="17"/>
  <c r="H20" i="17"/>
  <c r="I20" i="17"/>
  <c r="G22" i="17"/>
  <c r="H22" i="17"/>
  <c r="I22" i="17"/>
  <c r="G24" i="17"/>
  <c r="H24" i="17"/>
  <c r="I24" i="17"/>
  <c r="G25" i="17"/>
  <c r="H25" i="17"/>
  <c r="I25" i="17"/>
  <c r="G26" i="17"/>
  <c r="H26" i="17"/>
  <c r="I26" i="17"/>
  <c r="G27" i="17"/>
  <c r="H27" i="17"/>
  <c r="I27" i="17"/>
  <c r="Q1" i="19"/>
  <c r="R1" i="19"/>
  <c r="J1" i="19"/>
  <c r="H19" i="17" s="1"/>
  <c r="K1" i="19"/>
  <c r="L1" i="19"/>
  <c r="Q18" i="17" l="1"/>
  <c r="Q19" i="17"/>
  <c r="Q23" i="17"/>
  <c r="H23" i="17"/>
  <c r="H17" i="17"/>
  <c r="H21" i="17" l="1"/>
  <c r="H18" i="17"/>
  <c r="H28" i="17" s="1"/>
  <c r="Q21" i="17"/>
  <c r="R26" i="15"/>
  <c r="Q17" i="17"/>
  <c r="I26" i="15"/>
  <c r="D1" i="19"/>
  <c r="E1" i="19"/>
  <c r="F1" i="19"/>
  <c r="G1" i="19"/>
  <c r="U1" i="19"/>
  <c r="H1" i="19"/>
  <c r="I1" i="19"/>
  <c r="M1" i="19"/>
  <c r="N1" i="19"/>
  <c r="W1" i="19"/>
  <c r="O1" i="19"/>
  <c r="P1" i="19"/>
  <c r="S1" i="19"/>
  <c r="T1" i="19"/>
  <c r="V1" i="19"/>
  <c r="X1" i="19"/>
  <c r="Y1" i="19"/>
  <c r="Z1" i="19"/>
  <c r="AA1" i="19"/>
  <c r="AB1" i="19"/>
  <c r="AC1" i="19"/>
  <c r="AD1" i="19"/>
  <c r="AE1" i="19"/>
  <c r="AF1" i="19"/>
  <c r="AG1" i="19"/>
  <c r="AH1" i="19"/>
  <c r="AI1" i="19"/>
  <c r="AJ1" i="19"/>
  <c r="AK1" i="19"/>
  <c r="AL1" i="19"/>
  <c r="AM1" i="19"/>
  <c r="AN1" i="19"/>
  <c r="AO1" i="19"/>
  <c r="AP1" i="19"/>
  <c r="AQ1" i="19"/>
  <c r="AR1" i="19"/>
  <c r="AS1" i="19"/>
  <c r="AT1" i="19"/>
  <c r="AU1" i="19"/>
  <c r="AV1" i="19"/>
  <c r="AW1" i="19"/>
  <c r="AX1" i="19"/>
  <c r="AY1" i="19"/>
  <c r="AZ1" i="19"/>
  <c r="BA1" i="19"/>
  <c r="BB1" i="19"/>
  <c r="C1" i="19"/>
  <c r="Q28" i="17" l="1"/>
  <c r="G23" i="17"/>
  <c r="I19" i="17"/>
  <c r="R23" i="17"/>
  <c r="I23" i="17"/>
  <c r="G21" i="17"/>
  <c r="P19" i="17"/>
  <c r="G19" i="17"/>
  <c r="P23" i="17"/>
  <c r="R17" i="17"/>
  <c r="R19" i="17"/>
  <c r="R21" i="17" l="1"/>
  <c r="I18" i="17"/>
  <c r="I21" i="17"/>
  <c r="G18" i="17"/>
  <c r="R18" i="17"/>
  <c r="R28" i="17" s="1"/>
  <c r="P18" i="17"/>
  <c r="I17" i="17"/>
  <c r="P21" i="17"/>
  <c r="S26" i="15"/>
  <c r="J26" i="15"/>
  <c r="L20" i="17"/>
  <c r="M20" i="17"/>
  <c r="N20" i="17"/>
  <c r="O20" i="17"/>
  <c r="L22" i="17"/>
  <c r="M22" i="17"/>
  <c r="N22" i="17"/>
  <c r="O22" i="17"/>
  <c r="L24" i="17"/>
  <c r="M24" i="17"/>
  <c r="N24" i="17"/>
  <c r="O24" i="17"/>
  <c r="L25" i="17"/>
  <c r="M25" i="17"/>
  <c r="N25" i="17"/>
  <c r="O25" i="17"/>
  <c r="L26" i="17"/>
  <c r="M26" i="17"/>
  <c r="N26" i="17"/>
  <c r="O26" i="17"/>
  <c r="L27" i="17"/>
  <c r="M27" i="17"/>
  <c r="N27" i="17"/>
  <c r="O27" i="17"/>
  <c r="K20" i="17"/>
  <c r="K22" i="17"/>
  <c r="K24" i="17"/>
  <c r="K25" i="17"/>
  <c r="K26" i="17"/>
  <c r="K27" i="17"/>
  <c r="C20" i="17"/>
  <c r="D20" i="17"/>
  <c r="E20" i="17"/>
  <c r="F20" i="17"/>
  <c r="C22" i="17"/>
  <c r="D22" i="17"/>
  <c r="E22" i="17"/>
  <c r="F22" i="17"/>
  <c r="C24" i="17"/>
  <c r="D24" i="17"/>
  <c r="E24" i="17"/>
  <c r="F24" i="17"/>
  <c r="C25" i="17"/>
  <c r="D25" i="17"/>
  <c r="E25" i="17"/>
  <c r="F25" i="17"/>
  <c r="C26" i="17"/>
  <c r="D26" i="17"/>
  <c r="E26" i="17"/>
  <c r="F26" i="17"/>
  <c r="C27" i="17"/>
  <c r="D27" i="17"/>
  <c r="E27" i="17"/>
  <c r="F27" i="17"/>
  <c r="B20" i="17"/>
  <c r="B22" i="17"/>
  <c r="B24" i="17"/>
  <c r="B25" i="17"/>
  <c r="B26" i="17"/>
  <c r="B27" i="17"/>
  <c r="P17" i="17"/>
  <c r="O18" i="17"/>
  <c r="O19" i="17"/>
  <c r="O21" i="17"/>
  <c r="O23" i="17"/>
  <c r="N18" i="17"/>
  <c r="N19" i="17"/>
  <c r="N21" i="17"/>
  <c r="N23" i="17"/>
  <c r="N17" i="17"/>
  <c r="M19" i="17"/>
  <c r="M23" i="17"/>
  <c r="M17" i="17"/>
  <c r="L19" i="17"/>
  <c r="L23" i="17"/>
  <c r="L17" i="17"/>
  <c r="K19" i="17"/>
  <c r="K23" i="17"/>
  <c r="K17" i="17"/>
  <c r="O17" i="17"/>
  <c r="F19" i="17"/>
  <c r="F23" i="17"/>
  <c r="F17" i="17"/>
  <c r="G17" i="17"/>
  <c r="E19" i="17"/>
  <c r="E21" i="17"/>
  <c r="E23" i="17"/>
  <c r="E17" i="17"/>
  <c r="D19" i="17"/>
  <c r="D23" i="17"/>
  <c r="D17" i="17"/>
  <c r="C19" i="17"/>
  <c r="C23" i="17"/>
  <c r="C17" i="17"/>
  <c r="B19" i="17"/>
  <c r="B23" i="17"/>
  <c r="B17" i="17"/>
  <c r="I28" i="17" l="1"/>
  <c r="S17" i="17"/>
  <c r="E18" i="17"/>
  <c r="C21" i="17"/>
  <c r="L21" i="17"/>
  <c r="B21" i="17"/>
  <c r="B18" i="17"/>
  <c r="K21" i="17"/>
  <c r="K18" i="17"/>
  <c r="C18" i="17"/>
  <c r="L18" i="17"/>
  <c r="D21" i="17"/>
  <c r="D18" i="17"/>
  <c r="F21" i="17"/>
  <c r="F18" i="17"/>
  <c r="M21" i="17"/>
  <c r="M18" i="17"/>
  <c r="S20" i="17"/>
  <c r="S22" i="17"/>
  <c r="S24" i="17"/>
  <c r="S25" i="17"/>
  <c r="S26" i="17"/>
  <c r="S27" i="17"/>
  <c r="J20" i="17"/>
  <c r="J22" i="17"/>
  <c r="J24" i="17"/>
  <c r="J25" i="17"/>
  <c r="J26" i="17"/>
  <c r="J27" i="17"/>
  <c r="D12" i="15"/>
  <c r="E12" i="15"/>
  <c r="F12" i="15"/>
  <c r="G12" i="15"/>
  <c r="H12" i="15"/>
  <c r="J12" i="15"/>
  <c r="L12" i="15"/>
  <c r="M12" i="15"/>
  <c r="N12" i="15"/>
  <c r="O12" i="15"/>
  <c r="P12" i="15"/>
  <c r="Q12" i="15"/>
  <c r="S12" i="15"/>
  <c r="C12" i="15"/>
  <c r="J17" i="17" l="1"/>
  <c r="K20" i="15"/>
  <c r="Y20" i="15" s="1"/>
  <c r="K19" i="15"/>
  <c r="Y19" i="15" s="1"/>
  <c r="K17" i="15"/>
  <c r="Y17" i="15" s="1"/>
  <c r="T20" i="15"/>
  <c r="AA20" i="15" s="1"/>
  <c r="T17" i="15"/>
  <c r="AA17" i="15" s="1"/>
  <c r="T19" i="15"/>
  <c r="AA19" i="15" s="1"/>
  <c r="T18" i="15"/>
  <c r="AA18" i="15" s="1"/>
  <c r="A10" i="17"/>
  <c r="L26" i="15" l="1"/>
  <c r="P28" i="17"/>
  <c r="M28" i="17"/>
  <c r="F28" i="17"/>
  <c r="O28" i="17"/>
  <c r="J19" i="17"/>
  <c r="C28" i="17"/>
  <c r="G28" i="17"/>
  <c r="D28" i="17"/>
  <c r="J18" i="17"/>
  <c r="L28" i="17"/>
  <c r="S19" i="17"/>
  <c r="J23" i="17"/>
  <c r="O26" i="15"/>
  <c r="S23" i="17"/>
  <c r="F26" i="15"/>
  <c r="Q26" i="15"/>
  <c r="H26" i="15"/>
  <c r="M26" i="15"/>
  <c r="C26" i="15"/>
  <c r="E26" i="15"/>
  <c r="G26" i="15"/>
  <c r="D26" i="15"/>
  <c r="P26" i="15"/>
  <c r="T21" i="15"/>
  <c r="AA21" i="15" s="1"/>
  <c r="N26" i="15"/>
  <c r="K24" i="15"/>
  <c r="Y24" i="15" s="1"/>
  <c r="K21" i="15"/>
  <c r="Y21" i="15" s="1"/>
  <c r="K22" i="15"/>
  <c r="Y22" i="15" s="1"/>
  <c r="Y23" i="15"/>
  <c r="K25" i="15"/>
  <c r="Y25" i="15" s="1"/>
  <c r="T23" i="15"/>
  <c r="AA23" i="15" s="1"/>
  <c r="T24" i="15"/>
  <c r="AA24" i="15" s="1"/>
  <c r="T25" i="15"/>
  <c r="AA25" i="15" s="1"/>
  <c r="T22" i="15"/>
  <c r="AA22" i="15" s="1"/>
  <c r="N28" i="17" l="1"/>
  <c r="J21" i="17"/>
  <c r="J28" i="17" s="1"/>
  <c r="E28" i="17"/>
  <c r="S18" i="17"/>
  <c r="K28" i="17"/>
  <c r="S21" i="17"/>
  <c r="T26" i="15"/>
  <c r="K26" i="15"/>
  <c r="B28" i="17"/>
  <c r="S28" i="17" l="1"/>
</calcChain>
</file>

<file path=xl/sharedStrings.xml><?xml version="1.0" encoding="utf-8"?>
<sst xmlns="http://schemas.openxmlformats.org/spreadsheetml/2006/main" count="225" uniqueCount="120">
  <si>
    <t>JUZGADOS DE PAZ PARA ASUNTOS MUNICIPALES</t>
  </si>
  <si>
    <t>ENTRADA Y SALIDA DE LOS ASUNTOS</t>
  </si>
  <si>
    <t>Enero-Septiembre 2021</t>
  </si>
  <si>
    <t>AUTORIZACIÓN JUDICIAL</t>
  </si>
  <si>
    <t>MEDIDA DE COERCIÓN</t>
  </si>
  <si>
    <t>REVISIÓN DE MEDIDA DE COERCIÓN</t>
  </si>
  <si>
    <t>AUDIENCIA PRELIMINAR</t>
  </si>
  <si>
    <t>SUMA OTROS</t>
  </si>
  <si>
    <t>Fondo</t>
  </si>
  <si>
    <t>ASUNTO JURÍDICO ADMINISTRATIVO</t>
  </si>
  <si>
    <t>AUTORIZACIÓN JUDICIAL2</t>
  </si>
  <si>
    <t>MEDIDA DE COERCIÓN2</t>
  </si>
  <si>
    <t>REVISIÓN DE MEDIDA DE COERCIÓN2</t>
  </si>
  <si>
    <t>AUDIENCIA PRELIMINAR2</t>
  </si>
  <si>
    <t>SUMA OTROS2</t>
  </si>
  <si>
    <t>Fondo2</t>
  </si>
  <si>
    <t>ASUNTO JURÍDICO ADMINISTRATIVO2</t>
  </si>
  <si>
    <t>DISTRIBUCIÓN SEGÚN JUZGADO</t>
  </si>
  <si>
    <t>DEPTOS. JUDICIALES</t>
  </si>
  <si>
    <t>JUZGADOS</t>
  </si>
  <si>
    <t>ENTRADAS</t>
  </si>
  <si>
    <t>SALIDAS*</t>
  </si>
  <si>
    <t>FASE DE LA INSTRUCCIÓN</t>
  </si>
  <si>
    <t>FASE DE JUICIO</t>
  </si>
  <si>
    <t>Asuntos Contravencionales</t>
  </si>
  <si>
    <t>Asuntos Jurídico Administrativos</t>
  </si>
  <si>
    <t>TOTAL ENTRADAS</t>
  </si>
  <si>
    <t>TOTAL SALIDAS</t>
  </si>
  <si>
    <t>Autorización Judicial</t>
  </si>
  <si>
    <t>Medidas de Coerción</t>
  </si>
  <si>
    <t>Revisión de Medidas</t>
  </si>
  <si>
    <t>Audiencia Preliminar</t>
  </si>
  <si>
    <t>Otros</t>
  </si>
  <si>
    <t>DEPARTAMENTO JUDICIAL</t>
  </si>
  <si>
    <t>DISTRITO JUDICIAL</t>
  </si>
  <si>
    <t>TRIBUNAL</t>
  </si>
  <si>
    <t>NOMBRE DEL TRIBUNAL</t>
  </si>
  <si>
    <t>ENTRDA CONTENCIOSOS</t>
  </si>
  <si>
    <t>ENTRADA ADMINISTRATIVOS</t>
  </si>
  <si>
    <t>SALIDA CONTENCIOSSO</t>
  </si>
  <si>
    <t>SALIDA ADMINISTRATIVOS</t>
  </si>
  <si>
    <t>BOLETIN</t>
  </si>
  <si>
    <t>Distrito Nacional</t>
  </si>
  <si>
    <t>Manganagua</t>
  </si>
  <si>
    <t>DISTRITO NACIONAL</t>
  </si>
  <si>
    <t>080</t>
  </si>
  <si>
    <t>MUNICIPAL DE MANGANAGUA</t>
  </si>
  <si>
    <t>PAZ MUNICIPAL</t>
  </si>
  <si>
    <t>San Carlos</t>
  </si>
  <si>
    <t>079</t>
  </si>
  <si>
    <t>MUNICIPAL DE SAN CARLOS</t>
  </si>
  <si>
    <t>Santo Domingo</t>
  </si>
  <si>
    <t>Boca Chica</t>
  </si>
  <si>
    <t>SANTO DOMINGO</t>
  </si>
  <si>
    <t>078</t>
  </si>
  <si>
    <t>MUNICIPAL DE BOCA CHICA</t>
  </si>
  <si>
    <t>Santo Domingo Este</t>
  </si>
  <si>
    <t>076</t>
  </si>
  <si>
    <t>MUNICIPAL DE SANTO DOMINGO ESTE</t>
  </si>
  <si>
    <t>Santo Domingo Norte</t>
  </si>
  <si>
    <t>558</t>
  </si>
  <si>
    <t>MUNICIPAL DE SANTO DOMINGO NORTE</t>
  </si>
  <si>
    <t>Santiago</t>
  </si>
  <si>
    <t>SANTIAGO</t>
  </si>
  <si>
    <t>396</t>
  </si>
  <si>
    <t>MUNICIPAL DE SANTIAGO</t>
  </si>
  <si>
    <t>La Vega</t>
  </si>
  <si>
    <t>Bonao</t>
  </si>
  <si>
    <t>LA VEGA</t>
  </si>
  <si>
    <t>MONSEÑOR NOUEL</t>
  </si>
  <si>
    <t>419</t>
  </si>
  <si>
    <t>MUNICIPAL DE BONAO</t>
  </si>
  <si>
    <t>La vega</t>
  </si>
  <si>
    <t>220</t>
  </si>
  <si>
    <t>MUNICIPAL DE LA VEGA</t>
  </si>
  <si>
    <t>San Cristóbal</t>
  </si>
  <si>
    <t>SAN CRISTÓBAL</t>
  </si>
  <si>
    <t>456</t>
  </si>
  <si>
    <t>MUNICIPAL DE SAN CRISTÓBAL</t>
  </si>
  <si>
    <t>TOTALES</t>
  </si>
  <si>
    <t>* Sin considerar la fecha de entrada</t>
  </si>
  <si>
    <t>Nota: Cifras de carácter preliminar, sujetas a verificación.</t>
  </si>
  <si>
    <t>DISTRIBUCIÓN SEGÚN DEPARTAMENTO JUDICIAL</t>
  </si>
  <si>
    <t>DEPARTAMENTOS JUDICIALES</t>
  </si>
  <si>
    <t>SALIDAS</t>
  </si>
  <si>
    <t>Puerto Plata</t>
  </si>
  <si>
    <t>San Francisco de Macorís</t>
  </si>
  <si>
    <t>San Pedro de Macorís</t>
  </si>
  <si>
    <t xml:space="preserve">Barahona </t>
  </si>
  <si>
    <t>Monte Cristi</t>
  </si>
  <si>
    <t>San Juan de la Maguana</t>
  </si>
  <si>
    <t xml:space="preserve"> - No aplica</t>
  </si>
  <si>
    <t>Valores</t>
  </si>
  <si>
    <t>Clase_Asunto_Entrada</t>
  </si>
  <si>
    <t>Tipo_Asunto_o_Solicitud_o_Recurso</t>
  </si>
  <si>
    <t>ENTRADA</t>
  </si>
  <si>
    <t>SALIDA</t>
  </si>
  <si>
    <t>Total ENTRADA</t>
  </si>
  <si>
    <t>Total SALIDA</t>
  </si>
  <si>
    <t>01 CASOS ORIGINALES</t>
  </si>
  <si>
    <t>04 ASUNTO RELATIVO A CASO</t>
  </si>
  <si>
    <t>9 JURIDICO ADMINISTRATIVO</t>
  </si>
  <si>
    <t>ASUNTOS CONTRAVENCIONALES</t>
  </si>
  <si>
    <t>Departamento_Judicial</t>
  </si>
  <si>
    <t>Distrito_Jud_Caso</t>
  </si>
  <si>
    <t>CodTribunal</t>
  </si>
  <si>
    <t>FONDO</t>
  </si>
  <si>
    <t>CONTRAVENCIONAL</t>
  </si>
  <si>
    <t>OTROS</t>
  </si>
  <si>
    <t>MEDIDA CAUTELAR</t>
  </si>
  <si>
    <t>01 DISTRITO NACIONAL</t>
  </si>
  <si>
    <t>02 SANTO DOMINGO</t>
  </si>
  <si>
    <t>03 SANTIAGO</t>
  </si>
  <si>
    <t>04 SANTIAGO</t>
  </si>
  <si>
    <t>05 LA VEGA</t>
  </si>
  <si>
    <t>07 LA VEGA</t>
  </si>
  <si>
    <t>08 MONSEÑOR NOUEL</t>
  </si>
  <si>
    <t>07 SAN CRISTÓBAL</t>
  </si>
  <si>
    <t>16 SAN CRISTÓBAL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</si>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</sst>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4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/>
      <right/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 style="medium">
        <color rgb="FFA2C4E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rgb="FF93B1CD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0" fillId="3" borderId="1" xfId="0" applyFont="1" applyFill="1" applyBorder="1" applyAlignment="1">
      <alignment vertical="top"/>
    </xf>
    <xf numFmtId="3" fontId="11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11" fillId="2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14" fontId="15" fillId="0" borderId="0" xfId="0" applyNumberFormat="1" applyFont="1" applyProtection="1">
      <protection locked="0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6" fillId="6" borderId="0" xfId="0" applyFont="1" applyFill="1" applyAlignment="1">
      <alignment horizontal="center" vertical="center"/>
    </xf>
    <xf numFmtId="0" fontId="16" fillId="6" borderId="11" xfId="0" applyFont="1" applyFill="1" applyBorder="1"/>
    <xf numFmtId="0" fontId="16" fillId="7" borderId="0" xfId="0" applyFont="1" applyFill="1"/>
    <xf numFmtId="0" fontId="0" fillId="7" borderId="0" xfId="0" applyFill="1"/>
    <xf numFmtId="1" fontId="0" fillId="7" borderId="0" xfId="0" applyNumberFormat="1" applyFill="1"/>
    <xf numFmtId="0" fontId="16" fillId="0" borderId="11" xfId="0" applyFont="1" applyBorder="1"/>
    <xf numFmtId="0" fontId="16" fillId="0" borderId="0" xfId="0" applyFont="1"/>
    <xf numFmtId="1" fontId="0" fillId="0" borderId="0" xfId="0" applyNumberFormat="1"/>
    <xf numFmtId="0" fontId="16" fillId="7" borderId="11" xfId="0" applyFont="1" applyFill="1" applyBorder="1"/>
    <xf numFmtId="0" fontId="16" fillId="6" borderId="0" xfId="0" applyFont="1" applyFill="1" applyAlignment="1">
      <alignment wrapText="1"/>
    </xf>
    <xf numFmtId="0" fontId="16" fillId="6" borderId="1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/>
    </xf>
    <xf numFmtId="3" fontId="14" fillId="4" borderId="10" xfId="0" applyNumberFormat="1" applyFont="1" applyFill="1" applyBorder="1" applyAlignment="1">
      <alignment horizontal="center" vertical="center"/>
    </xf>
    <xf numFmtId="0" fontId="16" fillId="6" borderId="0" xfId="0" applyFont="1" applyFill="1"/>
    <xf numFmtId="3" fontId="10" fillId="0" borderId="2" xfId="0" applyNumberFormat="1" applyFont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3" fontId="4" fillId="0" borderId="0" xfId="0" applyNumberFormat="1" applyFont="1"/>
    <xf numFmtId="3" fontId="12" fillId="0" borderId="2" xfId="0" applyNumberFormat="1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549088</xdr:colOff>
      <xdr:row>16</xdr:row>
      <xdr:rowOff>336176</xdr:rowOff>
    </xdr:from>
    <xdr:ext cx="184731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4706" y="331694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9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7283</xdr:rowOff>
    </xdr:from>
    <xdr:to>
      <xdr:col>3</xdr:col>
      <xdr:colOff>371475</xdr:colOff>
      <xdr:row>5</xdr:row>
      <xdr:rowOff>23532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E90065-58C9-4AB0-979F-CE84EDCAEBA6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83"/>
          <a:ext cx="3261472" cy="643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264184</xdr:colOff>
      <xdr:row>6</xdr:row>
      <xdr:rowOff>5000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60992" cy="80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30"/>
  <sheetViews>
    <sheetView showGridLines="0" tabSelected="1" topLeftCell="A14" zoomScale="85" zoomScaleNormal="85" workbookViewId="0">
      <selection activeCell="I24" sqref="I24"/>
    </sheetView>
  </sheetViews>
  <sheetFormatPr defaultColWidth="11.42578125" defaultRowHeight="15"/>
  <cols>
    <col min="1" max="1" width="13.85546875" style="2" customWidth="1"/>
    <col min="2" max="2" width="18.28515625" style="2" customWidth="1"/>
    <col min="3" max="3" width="11.140625" style="2" customWidth="1"/>
    <col min="4" max="4" width="9.42578125" style="2" customWidth="1"/>
    <col min="5" max="6" width="9.28515625" style="2" customWidth="1"/>
    <col min="7" max="9" width="9.5703125" style="2" customWidth="1"/>
    <col min="10" max="10" width="13.42578125" style="2" customWidth="1"/>
    <col min="11" max="11" width="10.85546875" style="2" customWidth="1"/>
    <col min="12" max="12" width="10.7109375" style="2" customWidth="1"/>
    <col min="13" max="13" width="9.42578125" style="2" customWidth="1"/>
    <col min="14" max="14" width="11.140625" style="2" customWidth="1"/>
    <col min="15" max="15" width="10.5703125" style="2" customWidth="1"/>
    <col min="16" max="16" width="9.140625" style="2" customWidth="1"/>
    <col min="17" max="18" width="10.85546875" style="2" customWidth="1"/>
    <col min="19" max="19" width="13.42578125" style="2" customWidth="1"/>
    <col min="20" max="20" width="9.85546875" style="2" customWidth="1"/>
    <col min="21" max="22" width="21.5703125" style="2" hidden="1" customWidth="1"/>
    <col min="23" max="23" width="9.42578125" style="2" hidden="1" customWidth="1"/>
    <col min="24" max="24" width="37.85546875" style="2" hidden="1" customWidth="1"/>
    <col min="25" max="28" width="0" style="2" hidden="1" customWidth="1"/>
    <col min="29" max="29" width="12.5703125" style="2" hidden="1" customWidth="1"/>
    <col min="30" max="77" width="11.42578125" style="16"/>
    <col min="78" max="16384" width="11.42578125" style="2"/>
  </cols>
  <sheetData>
    <row r="1" spans="1:29" ht="10.5" customHeight="1">
      <c r="A1" s="1"/>
    </row>
    <row r="2" spans="1:29" ht="10.5" customHeight="1">
      <c r="A2" s="1"/>
    </row>
    <row r="3" spans="1:29" ht="10.5" customHeight="1">
      <c r="A3" s="1"/>
    </row>
    <row r="4" spans="1:29" ht="10.5" customHeight="1">
      <c r="A4" s="1"/>
    </row>
    <row r="5" spans="1:29" ht="6.75" customHeight="1">
      <c r="A5" s="1"/>
    </row>
    <row r="6" spans="1:29" ht="2.25" customHeight="1">
      <c r="A6" s="1"/>
    </row>
    <row r="7" spans="1:29" ht="18.75">
      <c r="A7" s="1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  <c r="W7" s="4"/>
    </row>
    <row r="8" spans="1:29" ht="16.5">
      <c r="A8" s="1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4"/>
      <c r="U8" s="4"/>
      <c r="V8" s="4"/>
      <c r="W8" s="4"/>
    </row>
    <row r="9" spans="1:29" ht="16.5">
      <c r="A9" s="14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T9" s="4"/>
      <c r="U9" s="4"/>
      <c r="V9" s="4"/>
      <c r="W9" s="4"/>
    </row>
    <row r="10" spans="1:29" ht="16.5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  <c r="N10" s="6"/>
      <c r="O10" s="6"/>
      <c r="P10" s="6"/>
      <c r="Q10" s="6"/>
      <c r="R10" s="6"/>
      <c r="S10" s="4"/>
      <c r="T10" s="4"/>
      <c r="U10" s="4"/>
      <c r="V10" s="4"/>
      <c r="W10" s="4"/>
    </row>
    <row r="11" spans="1:29" ht="42.75" hidden="1" thickBot="1">
      <c r="A11" s="6"/>
      <c r="B11" s="6"/>
      <c r="C11" s="17" t="s">
        <v>3</v>
      </c>
      <c r="D11" s="17" t="s">
        <v>4</v>
      </c>
      <c r="E11" s="17" t="s">
        <v>5</v>
      </c>
      <c r="F11" s="17" t="s">
        <v>6</v>
      </c>
      <c r="G11" s="19" t="s">
        <v>7</v>
      </c>
      <c r="H11" s="17" t="s">
        <v>8</v>
      </c>
      <c r="I11" s="17"/>
      <c r="J11" s="17" t="s">
        <v>9</v>
      </c>
      <c r="K11" s="5"/>
      <c r="L11" s="17" t="s">
        <v>10</v>
      </c>
      <c r="M11" s="17" t="s">
        <v>11</v>
      </c>
      <c r="N11" s="17" t="s">
        <v>12</v>
      </c>
      <c r="O11" s="17" t="s">
        <v>13</v>
      </c>
      <c r="P11" s="19" t="s">
        <v>14</v>
      </c>
      <c r="Q11" s="8" t="s">
        <v>15</v>
      </c>
      <c r="R11" s="8"/>
      <c r="S11" s="17" t="s">
        <v>16</v>
      </c>
      <c r="U11" s="4"/>
      <c r="V11" s="4"/>
      <c r="W11" s="4"/>
    </row>
    <row r="12" spans="1:29" ht="16.5" hidden="1">
      <c r="A12" s="6"/>
      <c r="B12" s="6"/>
      <c r="C12" s="6" t="e">
        <f>HLOOKUP(C11,#REF!,2,FALSE)</f>
        <v>#REF!</v>
      </c>
      <c r="D12" s="6" t="e">
        <f>HLOOKUP(D11,#REF!,2,FALSE)</f>
        <v>#REF!</v>
      </c>
      <c r="E12" s="6" t="e">
        <f>HLOOKUP(E11,#REF!,2,FALSE)</f>
        <v>#REF!</v>
      </c>
      <c r="F12" s="6" t="e">
        <f>HLOOKUP(F11,#REF!,2,FALSE)</f>
        <v>#REF!</v>
      </c>
      <c r="G12" s="6" t="e">
        <f>HLOOKUP(G11,#REF!,2,FALSE)</f>
        <v>#REF!</v>
      </c>
      <c r="H12" s="6" t="e">
        <f>HLOOKUP(H11,#REF!,2,FALSE)</f>
        <v>#REF!</v>
      </c>
      <c r="I12" s="6"/>
      <c r="J12" s="6" t="e">
        <f>HLOOKUP(J11,#REF!,2,FALSE)</f>
        <v>#REF!</v>
      </c>
      <c r="K12" s="6"/>
      <c r="L12" s="6" t="e">
        <f>HLOOKUP(L11,#REF!,2,FALSE)</f>
        <v>#REF!</v>
      </c>
      <c r="M12" s="6" t="e">
        <f>HLOOKUP(M11,#REF!,2,FALSE)</f>
        <v>#REF!</v>
      </c>
      <c r="N12" s="6" t="e">
        <f>HLOOKUP(N11,#REF!,2,FALSE)</f>
        <v>#REF!</v>
      </c>
      <c r="O12" s="6" t="e">
        <f>HLOOKUP(O11,#REF!,2,FALSE)</f>
        <v>#REF!</v>
      </c>
      <c r="P12" s="6" t="e">
        <f>HLOOKUP(P11,#REF!,2,FALSE)</f>
        <v>#REF!</v>
      </c>
      <c r="Q12" s="6" t="e">
        <f>HLOOKUP(Q11,#REF!,2,FALSE)</f>
        <v>#REF!</v>
      </c>
      <c r="R12" s="6"/>
      <c r="S12" s="6" t="e">
        <f>HLOOKUP(S11,#REF!,2,FALSE)</f>
        <v>#REF!</v>
      </c>
      <c r="T12" s="6"/>
      <c r="U12" s="4"/>
      <c r="V12" s="4"/>
      <c r="W12" s="4"/>
    </row>
    <row r="13" spans="1:29" ht="17.25" thickBot="1">
      <c r="A13" s="2" t="s">
        <v>17</v>
      </c>
      <c r="C13" s="6"/>
      <c r="D13" s="6"/>
      <c r="E13" s="6"/>
      <c r="F13" s="6"/>
      <c r="G13" s="6"/>
      <c r="H13" s="6"/>
      <c r="I13" s="6"/>
      <c r="J13" s="55"/>
      <c r="K13" s="55"/>
      <c r="L13" s="55"/>
      <c r="M13" s="55"/>
      <c r="N13" s="55"/>
      <c r="O13" s="55"/>
      <c r="P13" s="55"/>
      <c r="Q13" s="18"/>
      <c r="R13" s="18"/>
    </row>
    <row r="14" spans="1:29" ht="15.75" thickBot="1">
      <c r="A14" s="50" t="s">
        <v>18</v>
      </c>
      <c r="B14" s="50" t="s">
        <v>19</v>
      </c>
      <c r="C14" s="52" t="s">
        <v>20</v>
      </c>
      <c r="D14" s="53"/>
      <c r="E14" s="53"/>
      <c r="F14" s="53"/>
      <c r="G14" s="53"/>
      <c r="H14" s="53"/>
      <c r="I14" s="53"/>
      <c r="J14" s="53"/>
      <c r="K14" s="54"/>
      <c r="L14" s="52" t="s">
        <v>21</v>
      </c>
      <c r="M14" s="53"/>
      <c r="N14" s="53"/>
      <c r="O14" s="53"/>
      <c r="P14" s="53"/>
      <c r="Q14" s="53"/>
      <c r="R14" s="53"/>
      <c r="S14" s="53"/>
      <c r="T14" s="54"/>
    </row>
    <row r="15" spans="1:29" ht="15.75" thickBot="1">
      <c r="A15" s="58"/>
      <c r="B15" s="58"/>
      <c r="C15" s="52" t="s">
        <v>22</v>
      </c>
      <c r="D15" s="53"/>
      <c r="E15" s="53"/>
      <c r="F15" s="53"/>
      <c r="G15" s="53"/>
      <c r="H15" s="50" t="s">
        <v>23</v>
      </c>
      <c r="I15" s="50" t="s">
        <v>24</v>
      </c>
      <c r="J15" s="50" t="s">
        <v>25</v>
      </c>
      <c r="K15" s="50" t="s">
        <v>26</v>
      </c>
      <c r="L15" s="52" t="s">
        <v>22</v>
      </c>
      <c r="M15" s="53"/>
      <c r="N15" s="53"/>
      <c r="O15" s="53"/>
      <c r="P15" s="53"/>
      <c r="Q15" s="50" t="s">
        <v>23</v>
      </c>
      <c r="R15" s="50" t="s">
        <v>24</v>
      </c>
      <c r="S15" s="50" t="s">
        <v>25</v>
      </c>
      <c r="T15" s="50" t="s">
        <v>27</v>
      </c>
    </row>
    <row r="16" spans="1:29" ht="39" thickBot="1">
      <c r="A16" s="51"/>
      <c r="B16" s="51"/>
      <c r="C16" s="20" t="s">
        <v>28</v>
      </c>
      <c r="D16" s="20" t="s">
        <v>29</v>
      </c>
      <c r="E16" s="20" t="s">
        <v>30</v>
      </c>
      <c r="F16" s="20" t="s">
        <v>31</v>
      </c>
      <c r="G16" s="21" t="s">
        <v>32</v>
      </c>
      <c r="H16" s="51"/>
      <c r="I16" s="51"/>
      <c r="J16" s="51"/>
      <c r="K16" s="51"/>
      <c r="L16" s="20" t="s">
        <v>28</v>
      </c>
      <c r="M16" s="20" t="s">
        <v>29</v>
      </c>
      <c r="N16" s="20" t="s">
        <v>30</v>
      </c>
      <c r="O16" s="20" t="s">
        <v>31</v>
      </c>
      <c r="P16" s="22" t="s">
        <v>32</v>
      </c>
      <c r="Q16" s="51"/>
      <c r="R16" s="51"/>
      <c r="S16" s="51"/>
      <c r="T16" s="51"/>
      <c r="U16" s="48" t="s">
        <v>33</v>
      </c>
      <c r="V16" s="48" t="s">
        <v>34</v>
      </c>
      <c r="W16" s="48" t="s">
        <v>35</v>
      </c>
      <c r="X16" s="48" t="s">
        <v>36</v>
      </c>
      <c r="Y16" s="45" t="s">
        <v>37</v>
      </c>
      <c r="Z16" s="45" t="s">
        <v>38</v>
      </c>
      <c r="AA16" s="45" t="s">
        <v>39</v>
      </c>
      <c r="AB16" s="45" t="s">
        <v>40</v>
      </c>
      <c r="AC16" s="45" t="s">
        <v>41</v>
      </c>
    </row>
    <row r="17" spans="1:77" ht="27.75" customHeight="1" thickBot="1">
      <c r="A17" s="61" t="s">
        <v>42</v>
      </c>
      <c r="B17" s="40" t="s">
        <v>43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5</v>
      </c>
      <c r="I17" s="47">
        <v>0</v>
      </c>
      <c r="J17" s="47">
        <v>0</v>
      </c>
      <c r="K17" s="41">
        <f>SUM(C17:J17)</f>
        <v>5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2</v>
      </c>
      <c r="R17" s="47">
        <v>0</v>
      </c>
      <c r="S17" s="47">
        <v>0</v>
      </c>
      <c r="T17" s="41">
        <f>SUM(L17:S17)</f>
        <v>2</v>
      </c>
      <c r="U17" s="31" t="s">
        <v>44</v>
      </c>
      <c r="V17" s="31" t="s">
        <v>44</v>
      </c>
      <c r="W17" s="32" t="s">
        <v>45</v>
      </c>
      <c r="X17" s="32" t="s">
        <v>46</v>
      </c>
      <c r="Y17" s="46">
        <f t="shared" ref="Y17:Y25" si="0">+K17-Z17</f>
        <v>5</v>
      </c>
      <c r="Z17" s="46">
        <f t="shared" ref="Z17:Z25" si="1">+J17+C17+I17</f>
        <v>0</v>
      </c>
      <c r="AA17" s="46">
        <f t="shared" ref="AA17:AA25" si="2">+T17-AB17</f>
        <v>2</v>
      </c>
      <c r="AB17" s="46">
        <f t="shared" ref="AB17:AB25" si="3">+S17+R17+L17</f>
        <v>0</v>
      </c>
      <c r="AC17" s="2" t="s">
        <v>47</v>
      </c>
    </row>
    <row r="18" spans="1:77" ht="27.75" customHeight="1" thickBot="1">
      <c r="A18" s="62"/>
      <c r="B18" s="40" t="s">
        <v>48</v>
      </c>
      <c r="C18" s="47">
        <v>0</v>
      </c>
      <c r="D18" s="47">
        <v>4</v>
      </c>
      <c r="E18" s="47">
        <v>0</v>
      </c>
      <c r="F18" s="47">
        <v>8</v>
      </c>
      <c r="G18" s="47">
        <v>0</v>
      </c>
      <c r="H18" s="47">
        <v>0</v>
      </c>
      <c r="I18" s="47">
        <v>0</v>
      </c>
      <c r="J18" s="47">
        <v>2</v>
      </c>
      <c r="K18" s="41">
        <f t="shared" ref="K18:K25" si="4">SUM(C18:J18)</f>
        <v>14</v>
      </c>
      <c r="L18" s="47">
        <v>0</v>
      </c>
      <c r="M18" s="47">
        <v>1</v>
      </c>
      <c r="N18" s="47">
        <v>0</v>
      </c>
      <c r="O18" s="47">
        <v>3</v>
      </c>
      <c r="P18" s="47">
        <v>0</v>
      </c>
      <c r="Q18" s="47">
        <v>0</v>
      </c>
      <c r="R18" s="47">
        <v>0</v>
      </c>
      <c r="S18" s="47">
        <v>3</v>
      </c>
      <c r="T18" s="41">
        <f t="shared" ref="T18:T25" si="5">SUM(L18:S18)</f>
        <v>7</v>
      </c>
      <c r="U18" s="34" t="s">
        <v>44</v>
      </c>
      <c r="V18" s="35" t="s">
        <v>44</v>
      </c>
      <c r="W18" t="s">
        <v>49</v>
      </c>
      <c r="X18" t="s">
        <v>50</v>
      </c>
      <c r="Y18" s="46">
        <f t="shared" si="0"/>
        <v>12</v>
      </c>
      <c r="Z18" s="46">
        <f t="shared" si="1"/>
        <v>2</v>
      </c>
      <c r="AA18" s="46">
        <f t="shared" si="2"/>
        <v>4</v>
      </c>
      <c r="AB18" s="46">
        <f t="shared" si="3"/>
        <v>3</v>
      </c>
      <c r="AC18" s="2" t="s">
        <v>47</v>
      </c>
    </row>
    <row r="19" spans="1:77" ht="27.75" customHeight="1" thickBot="1">
      <c r="A19" s="59" t="s">
        <v>51</v>
      </c>
      <c r="B19" s="40" t="s">
        <v>52</v>
      </c>
      <c r="C19" s="47">
        <v>95</v>
      </c>
      <c r="D19" s="47">
        <v>15</v>
      </c>
      <c r="E19" s="47">
        <v>0</v>
      </c>
      <c r="F19" s="47">
        <v>13</v>
      </c>
      <c r="G19" s="47">
        <v>0</v>
      </c>
      <c r="H19" s="47">
        <v>0</v>
      </c>
      <c r="I19" s="47">
        <v>0</v>
      </c>
      <c r="J19" s="47">
        <v>0</v>
      </c>
      <c r="K19" s="41">
        <f t="shared" si="4"/>
        <v>123</v>
      </c>
      <c r="L19" s="47">
        <v>94</v>
      </c>
      <c r="M19" s="47">
        <v>15</v>
      </c>
      <c r="N19" s="47">
        <v>0</v>
      </c>
      <c r="O19" s="47">
        <v>1</v>
      </c>
      <c r="P19" s="47">
        <v>0</v>
      </c>
      <c r="Q19" s="47">
        <v>0</v>
      </c>
      <c r="R19" s="47">
        <v>0</v>
      </c>
      <c r="S19" s="47">
        <v>0</v>
      </c>
      <c r="T19" s="41">
        <f t="shared" si="5"/>
        <v>110</v>
      </c>
      <c r="U19" s="31" t="s">
        <v>53</v>
      </c>
      <c r="V19" s="31" t="s">
        <v>53</v>
      </c>
      <c r="W19" s="32" t="s">
        <v>54</v>
      </c>
      <c r="X19" s="32" t="s">
        <v>55</v>
      </c>
      <c r="Y19" s="46">
        <f t="shared" si="0"/>
        <v>28</v>
      </c>
      <c r="Z19" s="46">
        <f t="shared" si="1"/>
        <v>95</v>
      </c>
      <c r="AA19" s="46">
        <f t="shared" si="2"/>
        <v>16</v>
      </c>
      <c r="AB19" s="46">
        <f t="shared" si="3"/>
        <v>94</v>
      </c>
      <c r="AC19" s="2" t="s">
        <v>47</v>
      </c>
    </row>
    <row r="20" spans="1:77" ht="27.75" customHeight="1" thickBot="1">
      <c r="A20" s="63"/>
      <c r="B20" s="40" t="s">
        <v>56</v>
      </c>
      <c r="C20" s="47">
        <v>0</v>
      </c>
      <c r="D20" s="47">
        <v>85</v>
      </c>
      <c r="E20" s="47">
        <v>0</v>
      </c>
      <c r="F20" s="47">
        <v>77</v>
      </c>
      <c r="G20" s="47">
        <v>0</v>
      </c>
      <c r="H20" s="47">
        <v>0</v>
      </c>
      <c r="I20" s="47">
        <v>0</v>
      </c>
      <c r="J20" s="47">
        <v>0</v>
      </c>
      <c r="K20" s="41">
        <f t="shared" si="4"/>
        <v>162</v>
      </c>
      <c r="L20" s="47">
        <v>0</v>
      </c>
      <c r="M20" s="47">
        <v>48</v>
      </c>
      <c r="N20" s="47">
        <v>0</v>
      </c>
      <c r="O20" s="47">
        <v>46</v>
      </c>
      <c r="P20" s="47">
        <v>0</v>
      </c>
      <c r="Q20" s="47">
        <v>0</v>
      </c>
      <c r="R20" s="47">
        <v>0</v>
      </c>
      <c r="S20" s="47">
        <v>0</v>
      </c>
      <c r="T20" s="41">
        <f t="shared" si="5"/>
        <v>94</v>
      </c>
      <c r="U20" s="35" t="s">
        <v>53</v>
      </c>
      <c r="V20" s="35" t="s">
        <v>53</v>
      </c>
      <c r="W20" t="s">
        <v>57</v>
      </c>
      <c r="X20" t="s">
        <v>58</v>
      </c>
      <c r="Y20" s="46">
        <f t="shared" si="0"/>
        <v>162</v>
      </c>
      <c r="Z20" s="46">
        <f t="shared" si="1"/>
        <v>0</v>
      </c>
      <c r="AA20" s="46">
        <f t="shared" si="2"/>
        <v>94</v>
      </c>
      <c r="AB20" s="46">
        <f t="shared" si="3"/>
        <v>0</v>
      </c>
      <c r="AC20" s="2" t="s">
        <v>47</v>
      </c>
    </row>
    <row r="21" spans="1:77" ht="27.75" customHeight="1" thickBot="1">
      <c r="A21" s="64"/>
      <c r="B21" s="40" t="s">
        <v>59</v>
      </c>
      <c r="C21" s="47">
        <v>0</v>
      </c>
      <c r="D21" s="47">
        <v>69</v>
      </c>
      <c r="E21" s="47">
        <v>1</v>
      </c>
      <c r="F21" s="47">
        <v>47</v>
      </c>
      <c r="G21" s="47">
        <v>1</v>
      </c>
      <c r="H21" s="47">
        <v>0</v>
      </c>
      <c r="I21" s="47">
        <v>0</v>
      </c>
      <c r="J21" s="47">
        <v>0</v>
      </c>
      <c r="K21" s="41">
        <f t="shared" si="4"/>
        <v>118</v>
      </c>
      <c r="L21" s="47">
        <v>0</v>
      </c>
      <c r="M21" s="47">
        <v>66</v>
      </c>
      <c r="N21" s="47">
        <v>1</v>
      </c>
      <c r="O21" s="47">
        <v>57</v>
      </c>
      <c r="P21" s="47">
        <v>1</v>
      </c>
      <c r="Q21" s="47">
        <v>0</v>
      </c>
      <c r="R21" s="47">
        <v>0</v>
      </c>
      <c r="S21" s="47">
        <v>0</v>
      </c>
      <c r="T21" s="41">
        <f t="shared" si="5"/>
        <v>125</v>
      </c>
      <c r="U21" s="37" t="s">
        <v>53</v>
      </c>
      <c r="V21" s="31" t="s">
        <v>53</v>
      </c>
      <c r="W21" s="32" t="s">
        <v>60</v>
      </c>
      <c r="X21" s="32" t="s">
        <v>61</v>
      </c>
      <c r="Y21" s="46">
        <f t="shared" si="0"/>
        <v>118</v>
      </c>
      <c r="Z21" s="46">
        <f t="shared" si="1"/>
        <v>0</v>
      </c>
      <c r="AA21" s="46">
        <f t="shared" si="2"/>
        <v>125</v>
      </c>
      <c r="AB21" s="46">
        <f t="shared" si="3"/>
        <v>0</v>
      </c>
      <c r="AC21" s="2" t="s">
        <v>47</v>
      </c>
    </row>
    <row r="22" spans="1:77" ht="27.75" customHeight="1" thickBot="1">
      <c r="A22" s="49" t="s">
        <v>62</v>
      </c>
      <c r="B22" s="40" t="s">
        <v>62</v>
      </c>
      <c r="C22" s="47">
        <v>0</v>
      </c>
      <c r="D22" s="47">
        <v>0</v>
      </c>
      <c r="E22" s="47">
        <v>0</v>
      </c>
      <c r="F22" s="47">
        <v>2</v>
      </c>
      <c r="G22" s="47">
        <v>0</v>
      </c>
      <c r="H22" s="47">
        <v>0</v>
      </c>
      <c r="I22" s="47">
        <v>0</v>
      </c>
      <c r="J22" s="47">
        <v>0</v>
      </c>
      <c r="K22" s="41">
        <f t="shared" si="4"/>
        <v>2</v>
      </c>
      <c r="L22" s="47">
        <v>0</v>
      </c>
      <c r="M22" s="47">
        <v>0</v>
      </c>
      <c r="N22" s="47">
        <v>0</v>
      </c>
      <c r="O22" s="47">
        <v>3</v>
      </c>
      <c r="P22" s="47">
        <v>0</v>
      </c>
      <c r="Q22" s="47">
        <v>0</v>
      </c>
      <c r="R22" s="47">
        <v>0</v>
      </c>
      <c r="S22" s="47">
        <v>0</v>
      </c>
      <c r="T22" s="41">
        <f t="shared" si="5"/>
        <v>3</v>
      </c>
      <c r="U22" s="34" t="s">
        <v>63</v>
      </c>
      <c r="V22" s="35" t="s">
        <v>63</v>
      </c>
      <c r="W22" t="s">
        <v>64</v>
      </c>
      <c r="X22" t="s">
        <v>65</v>
      </c>
      <c r="Y22" s="46">
        <f t="shared" si="0"/>
        <v>2</v>
      </c>
      <c r="Z22" s="46">
        <f t="shared" si="1"/>
        <v>0</v>
      </c>
      <c r="AA22" s="46">
        <f t="shared" si="2"/>
        <v>3</v>
      </c>
      <c r="AB22" s="46">
        <f t="shared" si="3"/>
        <v>0</v>
      </c>
      <c r="AC22" s="2" t="s">
        <v>47</v>
      </c>
    </row>
    <row r="23" spans="1:77" ht="27.75" customHeight="1" thickBot="1">
      <c r="A23" s="59" t="s">
        <v>66</v>
      </c>
      <c r="B23" s="40" t="s">
        <v>67</v>
      </c>
      <c r="C23" s="47">
        <v>0</v>
      </c>
      <c r="D23" s="47">
        <v>1</v>
      </c>
      <c r="E23" s="47">
        <v>0</v>
      </c>
      <c r="F23" s="47">
        <v>1</v>
      </c>
      <c r="G23" s="47">
        <v>0</v>
      </c>
      <c r="H23" s="47">
        <v>2</v>
      </c>
      <c r="I23" s="47">
        <v>0</v>
      </c>
      <c r="J23" s="47">
        <v>0</v>
      </c>
      <c r="K23" s="41">
        <f>SUM(C23:J23)</f>
        <v>4</v>
      </c>
      <c r="L23" s="47">
        <v>0</v>
      </c>
      <c r="M23" s="47">
        <v>0</v>
      </c>
      <c r="N23" s="47">
        <v>0</v>
      </c>
      <c r="O23" s="47">
        <v>2</v>
      </c>
      <c r="P23" s="47">
        <v>0</v>
      </c>
      <c r="Q23" s="47">
        <v>2</v>
      </c>
      <c r="R23" s="47">
        <v>0</v>
      </c>
      <c r="S23" s="47">
        <v>0</v>
      </c>
      <c r="T23" s="41">
        <f t="shared" si="5"/>
        <v>4</v>
      </c>
      <c r="U23" s="34" t="s">
        <v>68</v>
      </c>
      <c r="V23" s="35" t="s">
        <v>69</v>
      </c>
      <c r="W23" t="s">
        <v>70</v>
      </c>
      <c r="X23" t="s">
        <v>71</v>
      </c>
      <c r="Y23" s="46">
        <f t="shared" si="0"/>
        <v>4</v>
      </c>
      <c r="Z23" s="46">
        <f t="shared" si="1"/>
        <v>0</v>
      </c>
      <c r="AA23" s="46">
        <f t="shared" si="2"/>
        <v>4</v>
      </c>
      <c r="AB23" s="46">
        <f t="shared" si="3"/>
        <v>0</v>
      </c>
      <c r="AC23" s="2" t="s">
        <v>47</v>
      </c>
    </row>
    <row r="24" spans="1:77" ht="27.75" customHeight="1" thickBot="1">
      <c r="A24" s="60"/>
      <c r="B24" s="40" t="s">
        <v>72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1">
        <f t="shared" si="4"/>
        <v>0</v>
      </c>
      <c r="L24" s="47">
        <v>0</v>
      </c>
      <c r="M24" s="47">
        <v>0</v>
      </c>
      <c r="N24" s="47">
        <v>0</v>
      </c>
      <c r="O24" s="47">
        <v>1</v>
      </c>
      <c r="P24" s="47">
        <v>0</v>
      </c>
      <c r="Q24" s="47">
        <v>0</v>
      </c>
      <c r="R24" s="47">
        <v>0</v>
      </c>
      <c r="S24" s="47">
        <v>0</v>
      </c>
      <c r="T24" s="41">
        <f t="shared" si="5"/>
        <v>1</v>
      </c>
      <c r="U24" s="31" t="s">
        <v>68</v>
      </c>
      <c r="V24" s="31" t="s">
        <v>68</v>
      </c>
      <c r="W24" s="32" t="s">
        <v>73</v>
      </c>
      <c r="X24" s="32" t="s">
        <v>74</v>
      </c>
      <c r="Y24" s="46">
        <f t="shared" si="0"/>
        <v>0</v>
      </c>
      <c r="Z24" s="46">
        <f t="shared" si="1"/>
        <v>0</v>
      </c>
      <c r="AA24" s="46">
        <f t="shared" si="2"/>
        <v>1</v>
      </c>
      <c r="AB24" s="46">
        <f t="shared" si="3"/>
        <v>0</v>
      </c>
      <c r="AC24" s="2" t="s">
        <v>47</v>
      </c>
    </row>
    <row r="25" spans="1:77" ht="27.75" customHeight="1" thickBot="1">
      <c r="A25" s="49" t="s">
        <v>75</v>
      </c>
      <c r="B25" s="40" t="s">
        <v>75</v>
      </c>
      <c r="C25" s="47">
        <v>0</v>
      </c>
      <c r="D25" s="47">
        <v>0</v>
      </c>
      <c r="E25" s="47">
        <v>0</v>
      </c>
      <c r="F25" s="47">
        <v>4</v>
      </c>
      <c r="G25" s="47">
        <v>0</v>
      </c>
      <c r="H25" s="47">
        <v>0</v>
      </c>
      <c r="I25" s="47">
        <v>0</v>
      </c>
      <c r="J25" s="47">
        <v>0</v>
      </c>
      <c r="K25" s="41">
        <f t="shared" si="4"/>
        <v>4</v>
      </c>
      <c r="L25" s="47">
        <v>0</v>
      </c>
      <c r="M25" s="47">
        <v>0</v>
      </c>
      <c r="N25" s="47">
        <v>0</v>
      </c>
      <c r="O25" s="47">
        <v>2</v>
      </c>
      <c r="P25" s="47">
        <v>0</v>
      </c>
      <c r="Q25" s="47">
        <v>1</v>
      </c>
      <c r="R25" s="47">
        <v>0</v>
      </c>
      <c r="S25" s="47">
        <v>0</v>
      </c>
      <c r="T25" s="41">
        <f t="shared" si="5"/>
        <v>3</v>
      </c>
      <c r="U25" s="37" t="s">
        <v>76</v>
      </c>
      <c r="V25" s="31" t="s">
        <v>76</v>
      </c>
      <c r="W25" s="32" t="s">
        <v>77</v>
      </c>
      <c r="X25" s="32" t="s">
        <v>78</v>
      </c>
      <c r="Y25" s="46">
        <f t="shared" si="0"/>
        <v>4</v>
      </c>
      <c r="Z25" s="46">
        <f t="shared" si="1"/>
        <v>0</v>
      </c>
      <c r="AA25" s="46">
        <f t="shared" si="2"/>
        <v>3</v>
      </c>
      <c r="AB25" s="46">
        <f t="shared" si="3"/>
        <v>0</v>
      </c>
      <c r="AC25" s="2" t="s">
        <v>47</v>
      </c>
    </row>
    <row r="26" spans="1:77" ht="30" customHeight="1" thickBot="1">
      <c r="A26" s="56" t="s">
        <v>79</v>
      </c>
      <c r="B26" s="57"/>
      <c r="C26" s="23">
        <f>SUM(C17:C25)</f>
        <v>95</v>
      </c>
      <c r="D26" s="23">
        <f t="shared" ref="D26:T26" si="6">SUM(D17:D25)</f>
        <v>174</v>
      </c>
      <c r="E26" s="23">
        <f t="shared" si="6"/>
        <v>1</v>
      </c>
      <c r="F26" s="23">
        <f t="shared" si="6"/>
        <v>152</v>
      </c>
      <c r="G26" s="23">
        <f t="shared" si="6"/>
        <v>1</v>
      </c>
      <c r="H26" s="23">
        <f t="shared" si="6"/>
        <v>7</v>
      </c>
      <c r="I26" s="23">
        <f t="shared" si="6"/>
        <v>0</v>
      </c>
      <c r="J26" s="23">
        <f t="shared" si="6"/>
        <v>2</v>
      </c>
      <c r="K26" s="23">
        <f t="shared" si="6"/>
        <v>432</v>
      </c>
      <c r="L26" s="23">
        <f t="shared" si="6"/>
        <v>94</v>
      </c>
      <c r="M26" s="23">
        <f t="shared" si="6"/>
        <v>130</v>
      </c>
      <c r="N26" s="23">
        <f t="shared" si="6"/>
        <v>1</v>
      </c>
      <c r="O26" s="23">
        <f t="shared" si="6"/>
        <v>115</v>
      </c>
      <c r="P26" s="23">
        <f t="shared" si="6"/>
        <v>1</v>
      </c>
      <c r="Q26" s="23">
        <f t="shared" si="6"/>
        <v>5</v>
      </c>
      <c r="R26" s="23">
        <f t="shared" si="6"/>
        <v>0</v>
      </c>
      <c r="S26" s="23">
        <f t="shared" si="6"/>
        <v>3</v>
      </c>
      <c r="T26" s="23">
        <f t="shared" si="6"/>
        <v>349</v>
      </c>
    </row>
    <row r="27" spans="1:77" s="11" customFormat="1" ht="12.75">
      <c r="A27" s="24" t="s">
        <v>80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</row>
    <row r="28" spans="1:77" s="11" customFormat="1" ht="12.75">
      <c r="A28" s="24" t="s">
        <v>81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</row>
    <row r="29" spans="1:77" s="11" customFormat="1" ht="12.75">
      <c r="A29" s="2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</row>
    <row r="30" spans="1:77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</sheetData>
  <mergeCells count="19">
    <mergeCell ref="J13:P13"/>
    <mergeCell ref="A26:B26"/>
    <mergeCell ref="A14:A16"/>
    <mergeCell ref="A23:A24"/>
    <mergeCell ref="A17:A18"/>
    <mergeCell ref="A19:A21"/>
    <mergeCell ref="B14:B16"/>
    <mergeCell ref="I15:I16"/>
    <mergeCell ref="Q15:Q16"/>
    <mergeCell ref="S15:S16"/>
    <mergeCell ref="L14:T14"/>
    <mergeCell ref="L15:P15"/>
    <mergeCell ref="C15:G15"/>
    <mergeCell ref="T15:T16"/>
    <mergeCell ref="H15:H16"/>
    <mergeCell ref="J15:J16"/>
    <mergeCell ref="C14:K14"/>
    <mergeCell ref="K15:K16"/>
    <mergeCell ref="R15:R16"/>
  </mergeCells>
  <phoneticPr fontId="0" type="noConversion"/>
  <printOptions horizontalCentered="1"/>
  <pageMargins left="0.59055118110236227" right="0.59055118110236227" top="0.35433070866141736" bottom="0.74803149606299213" header="0.15748031496062992" footer="0.39370078740157483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showGridLines="0" zoomScale="106" zoomScaleNormal="106" workbookViewId="0">
      <selection activeCell="E21" sqref="E21"/>
    </sheetView>
  </sheetViews>
  <sheetFormatPr defaultColWidth="11.42578125" defaultRowHeight="15"/>
  <cols>
    <col min="1" max="1" width="18.85546875" style="2" customWidth="1"/>
    <col min="2" max="2" width="9.5703125" style="2" customWidth="1"/>
    <col min="3" max="3" width="9" style="2" customWidth="1"/>
    <col min="4" max="5" width="9.42578125" style="2" customWidth="1"/>
    <col min="6" max="8" width="9" style="2" customWidth="1"/>
    <col min="9" max="9" width="12" style="2" customWidth="1"/>
    <col min="10" max="10" width="10.140625" style="2" customWidth="1"/>
    <col min="11" max="11" width="9.7109375" style="2" customWidth="1"/>
    <col min="12" max="12" width="10" style="2" customWidth="1"/>
    <col min="13" max="14" width="8.85546875" style="2" customWidth="1"/>
    <col min="15" max="15" width="7.28515625" style="2" customWidth="1"/>
    <col min="16" max="17" width="8.7109375" style="2" customWidth="1"/>
    <col min="18" max="18" width="11.140625" style="2" customWidth="1"/>
    <col min="19" max="19" width="9.5703125" style="2" customWidth="1"/>
    <col min="20" max="16384" width="11.42578125" style="2"/>
  </cols>
  <sheetData>
    <row r="1" spans="1:19" ht="10.5" customHeight="1">
      <c r="A1" s="1"/>
    </row>
    <row r="2" spans="1:19" ht="10.5" customHeight="1">
      <c r="A2" s="1"/>
    </row>
    <row r="3" spans="1:19" ht="10.5" customHeight="1">
      <c r="A3" s="1"/>
    </row>
    <row r="4" spans="1:19" ht="10.5" customHeight="1">
      <c r="A4" s="1"/>
    </row>
    <row r="5" spans="1:19" ht="10.5" customHeight="1">
      <c r="A5" s="1"/>
    </row>
    <row r="6" spans="1:19" ht="10.5" customHeight="1">
      <c r="A6" s="1"/>
    </row>
    <row r="7" spans="1:19" ht="10.5" customHeight="1">
      <c r="A7" s="1"/>
    </row>
    <row r="8" spans="1:19" ht="18.75">
      <c r="A8" s="1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</row>
    <row r="9" spans="1:19" ht="16.5">
      <c r="A9" s="1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4"/>
      <c r="N9" s="4"/>
      <c r="O9" s="4"/>
      <c r="P9" s="4"/>
      <c r="Q9" s="4"/>
      <c r="R9" s="4"/>
      <c r="S9" s="4"/>
    </row>
    <row r="10" spans="1:19" ht="16.5">
      <c r="A10" s="7" t="str">
        <f>Tribunal!A9</f>
        <v>Enero-Septiembre 2021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4"/>
      <c r="P10" s="4"/>
      <c r="Q10" s="4"/>
      <c r="R10" s="4"/>
      <c r="S10" s="4"/>
    </row>
    <row r="11" spans="1:19" ht="7.9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4"/>
      <c r="N11" s="4"/>
      <c r="O11" s="4"/>
      <c r="P11" s="4"/>
      <c r="Q11" s="4"/>
      <c r="R11" s="4"/>
      <c r="S11" s="4"/>
    </row>
    <row r="12" spans="1:19" ht="7.9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"/>
      <c r="N12" s="4"/>
      <c r="O12" s="4"/>
      <c r="P12" s="4"/>
      <c r="Q12" s="4"/>
      <c r="R12" s="4"/>
      <c r="S12" s="4"/>
    </row>
    <row r="13" spans="1:19" ht="15.75" thickBot="1">
      <c r="A13" s="2" t="s">
        <v>82</v>
      </c>
      <c r="B13" s="28"/>
      <c r="C13" s="28"/>
      <c r="D13" s="28"/>
      <c r="E13" s="28"/>
      <c r="F13" s="28"/>
      <c r="G13" s="55"/>
      <c r="H13" s="55"/>
      <c r="I13" s="55"/>
      <c r="J13" s="55"/>
      <c r="K13" s="55"/>
      <c r="L13" s="55"/>
    </row>
    <row r="14" spans="1:19" ht="15.75" customHeight="1" thickBot="1">
      <c r="A14" s="65" t="s">
        <v>83</v>
      </c>
      <c r="B14" s="68" t="s">
        <v>20</v>
      </c>
      <c r="C14" s="69"/>
      <c r="D14" s="69"/>
      <c r="E14" s="69"/>
      <c r="F14" s="69"/>
      <c r="G14" s="69"/>
      <c r="H14" s="69"/>
      <c r="I14" s="69"/>
      <c r="J14" s="70"/>
      <c r="K14" s="68" t="s">
        <v>84</v>
      </c>
      <c r="L14" s="69"/>
      <c r="M14" s="69"/>
      <c r="N14" s="69"/>
      <c r="O14" s="69"/>
      <c r="P14" s="69"/>
      <c r="Q14" s="69"/>
      <c r="R14" s="69"/>
      <c r="S14" s="70"/>
    </row>
    <row r="15" spans="1:19" ht="15.75" customHeight="1" thickBot="1">
      <c r="A15" s="67"/>
      <c r="B15" s="68" t="s">
        <v>22</v>
      </c>
      <c r="C15" s="69"/>
      <c r="D15" s="69"/>
      <c r="E15" s="69"/>
      <c r="F15" s="69"/>
      <c r="G15" s="65" t="s">
        <v>23</v>
      </c>
      <c r="H15" s="65" t="s">
        <v>24</v>
      </c>
      <c r="I15" s="65" t="s">
        <v>25</v>
      </c>
      <c r="J15" s="65" t="s">
        <v>26</v>
      </c>
      <c r="K15" s="68" t="s">
        <v>22</v>
      </c>
      <c r="L15" s="69"/>
      <c r="M15" s="69"/>
      <c r="N15" s="69"/>
      <c r="O15" s="69"/>
      <c r="P15" s="65" t="s">
        <v>23</v>
      </c>
      <c r="Q15" s="65" t="s">
        <v>24</v>
      </c>
      <c r="R15" s="65" t="s">
        <v>25</v>
      </c>
      <c r="S15" s="65" t="s">
        <v>27</v>
      </c>
    </row>
    <row r="16" spans="1:19" ht="24" customHeight="1" thickBot="1">
      <c r="A16" s="66"/>
      <c r="B16" s="10" t="s">
        <v>28</v>
      </c>
      <c r="C16" s="10" t="s">
        <v>29</v>
      </c>
      <c r="D16" s="10" t="s">
        <v>30</v>
      </c>
      <c r="E16" s="10" t="s">
        <v>31</v>
      </c>
      <c r="F16" s="26" t="s">
        <v>32</v>
      </c>
      <c r="G16" s="66"/>
      <c r="H16" s="66"/>
      <c r="I16" s="66"/>
      <c r="J16" s="66"/>
      <c r="K16" s="10" t="s">
        <v>28</v>
      </c>
      <c r="L16" s="10" t="s">
        <v>29</v>
      </c>
      <c r="M16" s="10" t="s">
        <v>30</v>
      </c>
      <c r="N16" s="10" t="s">
        <v>31</v>
      </c>
      <c r="O16" s="27" t="s">
        <v>32</v>
      </c>
      <c r="P16" s="66"/>
      <c r="Q16" s="66"/>
      <c r="R16" s="66"/>
      <c r="S16" s="66"/>
    </row>
    <row r="17" spans="1:19" ht="19.5" customHeight="1" thickBot="1">
      <c r="A17" s="13" t="s">
        <v>42</v>
      </c>
      <c r="B17" s="43">
        <f>SUMIF(Tribunal!$U$17:$U$25,Dep!$A17,Tribunal!C$17:C$25)</f>
        <v>0</v>
      </c>
      <c r="C17" s="43">
        <f>SUMIF(Tribunal!$U$17:$U$25,Dep!$A17,Tribunal!D$17:D$25)</f>
        <v>4</v>
      </c>
      <c r="D17" s="43">
        <f>SUMIF(Tribunal!$U$17:$U$25,Dep!$A17,Tribunal!E$17:E$25)</f>
        <v>0</v>
      </c>
      <c r="E17" s="43">
        <f>SUMIF(Tribunal!$U$17:$U$25,Dep!$A17,Tribunal!F$17:F$25)</f>
        <v>8</v>
      </c>
      <c r="F17" s="43">
        <f>SUMIF(Tribunal!$U$17:$U$25,Dep!$A17,Tribunal!G$17:G$25)</f>
        <v>0</v>
      </c>
      <c r="G17" s="43">
        <f>SUMIF(Tribunal!$U$17:$U$25,Dep!$A17,Tribunal!H$17:H$25)</f>
        <v>5</v>
      </c>
      <c r="H17" s="43">
        <f>SUMIF(Tribunal!$U$17:$U$25,Dep!$A17,Tribunal!I$17:I$25)</f>
        <v>0</v>
      </c>
      <c r="I17" s="43">
        <f>SUMIF(Tribunal!$U$17:$U$25,Dep!$A17,Tribunal!J$17:J$25)</f>
        <v>2</v>
      </c>
      <c r="J17" s="44">
        <f>SUM(B17:I17)</f>
        <v>19</v>
      </c>
      <c r="K17" s="43">
        <f>SUMIF(Tribunal!$U$17:$U$25,Dep!$A17,Tribunal!L$17:L$25)</f>
        <v>0</v>
      </c>
      <c r="L17" s="43">
        <f>SUMIF(Tribunal!$U$17:$U$25,Dep!$A17,Tribunal!M$17:M$25)</f>
        <v>1</v>
      </c>
      <c r="M17" s="43">
        <f>SUMIF(Tribunal!$U$17:$U$25,Dep!$A17,Tribunal!N$17:N$25)</f>
        <v>0</v>
      </c>
      <c r="N17" s="43">
        <f>SUMIF(Tribunal!$U$17:$U$25,Dep!$A17,Tribunal!O$17:O$25)</f>
        <v>3</v>
      </c>
      <c r="O17" s="43">
        <f>SUMIF(Tribunal!$U$17:$U$25,Dep!$A17,Tribunal!P$17:P$25)</f>
        <v>0</v>
      </c>
      <c r="P17" s="43">
        <f>SUMIF(Tribunal!$U$17:$U$25,Dep!$A17,Tribunal!Q$17:Q$25)</f>
        <v>2</v>
      </c>
      <c r="Q17" s="43">
        <f>SUMIF(Tribunal!$U$17:$U$25,Dep!$A17,Tribunal!R$17:R$25)</f>
        <v>0</v>
      </c>
      <c r="R17" s="43">
        <f>SUMIF(Tribunal!$U$17:$U$25,Dep!$A17,Tribunal!S$17:S$25)</f>
        <v>3</v>
      </c>
      <c r="S17" s="44">
        <f>SUM(K17:R17)</f>
        <v>9</v>
      </c>
    </row>
    <row r="18" spans="1:19" ht="19.5" customHeight="1" thickBot="1">
      <c r="A18" s="13" t="s">
        <v>51</v>
      </c>
      <c r="B18" s="43">
        <f>SUMIF(Tribunal!$U$17:$U$25,Dep!$A18,Tribunal!C$17:C$25)</f>
        <v>95</v>
      </c>
      <c r="C18" s="43">
        <f>SUMIF(Tribunal!$U$17:$U$25,Dep!$A18,Tribunal!D$17:D$25)</f>
        <v>169</v>
      </c>
      <c r="D18" s="43">
        <f>SUMIF(Tribunal!$U$17:$U$25,Dep!$A18,Tribunal!E$17:E$25)</f>
        <v>1</v>
      </c>
      <c r="E18" s="43">
        <f>SUMIF(Tribunal!$U$17:$U$25,Dep!$A18,Tribunal!F$17:F$25)</f>
        <v>137</v>
      </c>
      <c r="F18" s="43">
        <f>SUMIF(Tribunal!$U$17:$U$25,Dep!$A18,Tribunal!G$17:G$25)</f>
        <v>1</v>
      </c>
      <c r="G18" s="43">
        <f>SUMIF(Tribunal!$U$17:$U$25,Dep!$A18,Tribunal!H$17:H$25)</f>
        <v>0</v>
      </c>
      <c r="H18" s="43">
        <f>SUMIF(Tribunal!$U$17:$U$25,Dep!$A18,Tribunal!I$17:I$25)</f>
        <v>0</v>
      </c>
      <c r="I18" s="43">
        <f>SUMIF(Tribunal!$U$17:$U$25,Dep!$A18,Tribunal!J$17:J$25)</f>
        <v>0</v>
      </c>
      <c r="J18" s="44">
        <f t="shared" ref="J18:J27" si="0">SUM(B18:I18)</f>
        <v>403</v>
      </c>
      <c r="K18" s="43">
        <f>SUMIF(Tribunal!$U$17:$U$25,Dep!$A18,Tribunal!L$17:L$25)</f>
        <v>94</v>
      </c>
      <c r="L18" s="43">
        <f>SUMIF(Tribunal!$U$17:$U$25,Dep!$A18,Tribunal!M$17:M$25)</f>
        <v>129</v>
      </c>
      <c r="M18" s="43">
        <f>SUMIF(Tribunal!$U$17:$U$25,Dep!$A18,Tribunal!N$17:N$25)</f>
        <v>1</v>
      </c>
      <c r="N18" s="43">
        <f>SUMIF(Tribunal!$U$17:$U$25,Dep!$A18,Tribunal!O$17:O$25)</f>
        <v>104</v>
      </c>
      <c r="O18" s="43">
        <f>SUMIF(Tribunal!$U$17:$U$25,Dep!$A18,Tribunal!P$17:P$25)</f>
        <v>1</v>
      </c>
      <c r="P18" s="43">
        <f>SUMIF(Tribunal!$U$17:$U$25,Dep!$A18,Tribunal!Q$17:Q$25)</f>
        <v>0</v>
      </c>
      <c r="Q18" s="43">
        <f>SUMIF(Tribunal!$U$17:$U$25,Dep!$A18,Tribunal!R$17:R$25)</f>
        <v>0</v>
      </c>
      <c r="R18" s="43">
        <f>SUMIF(Tribunal!$U$17:$U$25,Dep!$A18,Tribunal!S$17:S$25)</f>
        <v>0</v>
      </c>
      <c r="S18" s="44">
        <f t="shared" ref="S18:S27" si="1">SUM(K18:R18)</f>
        <v>329</v>
      </c>
    </row>
    <row r="19" spans="1:19" ht="19.5" customHeight="1" thickBot="1">
      <c r="A19" s="13" t="s">
        <v>62</v>
      </c>
      <c r="B19" s="43">
        <f>SUMIF(Tribunal!$U$17:$U$25,Dep!$A19,Tribunal!C$17:C$25)</f>
        <v>0</v>
      </c>
      <c r="C19" s="43">
        <f>SUMIF(Tribunal!$U$17:$U$25,Dep!$A19,Tribunal!D$17:D$25)</f>
        <v>0</v>
      </c>
      <c r="D19" s="43">
        <f>SUMIF(Tribunal!$U$17:$U$25,Dep!$A19,Tribunal!E$17:E$25)</f>
        <v>0</v>
      </c>
      <c r="E19" s="43">
        <f>SUMIF(Tribunal!$U$17:$U$25,Dep!$A19,Tribunal!F$17:F$25)</f>
        <v>2</v>
      </c>
      <c r="F19" s="43">
        <f>SUMIF(Tribunal!$U$17:$U$25,Dep!$A19,Tribunal!G$17:G$25)</f>
        <v>0</v>
      </c>
      <c r="G19" s="43">
        <f>SUMIF(Tribunal!$U$17:$U$25,Dep!$A19,Tribunal!H$17:H$25)</f>
        <v>0</v>
      </c>
      <c r="H19" s="43">
        <f>SUMIF(Tribunal!$U$17:$U$25,Dep!$A19,Tribunal!I$17:I$25)</f>
        <v>0</v>
      </c>
      <c r="I19" s="43">
        <f>SUMIF(Tribunal!$U$17:$U$25,Dep!$A19,Tribunal!J$17:J$25)</f>
        <v>0</v>
      </c>
      <c r="J19" s="44">
        <f t="shared" si="0"/>
        <v>2</v>
      </c>
      <c r="K19" s="43">
        <f>SUMIF(Tribunal!$U$17:$U$25,Dep!$A19,Tribunal!L$17:L$25)</f>
        <v>0</v>
      </c>
      <c r="L19" s="43">
        <f>SUMIF(Tribunal!$U$17:$U$25,Dep!$A19,Tribunal!M$17:M$25)</f>
        <v>0</v>
      </c>
      <c r="M19" s="43">
        <f>SUMIF(Tribunal!$U$17:$U$25,Dep!$A19,Tribunal!N$17:N$25)</f>
        <v>0</v>
      </c>
      <c r="N19" s="43">
        <f>SUMIF(Tribunal!$U$17:$U$25,Dep!$A19,Tribunal!O$17:O$25)</f>
        <v>3</v>
      </c>
      <c r="O19" s="43">
        <f>SUMIF(Tribunal!$U$17:$U$25,Dep!$A19,Tribunal!P$17:P$25)</f>
        <v>0</v>
      </c>
      <c r="P19" s="43">
        <f>SUMIF(Tribunal!$U$17:$U$25,Dep!$A19,Tribunal!Q$17:Q$25)</f>
        <v>0</v>
      </c>
      <c r="Q19" s="43">
        <f>SUMIF(Tribunal!$U$17:$U$25,Dep!$A19,Tribunal!R$17:R$25)</f>
        <v>0</v>
      </c>
      <c r="R19" s="43">
        <f>SUMIF(Tribunal!$U$17:$U$25,Dep!$A19,Tribunal!S$17:S$25)</f>
        <v>0</v>
      </c>
      <c r="S19" s="44">
        <f t="shared" si="1"/>
        <v>3</v>
      </c>
    </row>
    <row r="20" spans="1:19" ht="19.5" customHeight="1" thickBot="1">
      <c r="A20" s="13" t="s">
        <v>85</v>
      </c>
      <c r="B20" s="43">
        <f>SUMIF(Tribunal!$U$17:$U$25,Dep!$A20,Tribunal!C$17:C$25)</f>
        <v>0</v>
      </c>
      <c r="C20" s="43">
        <f>SUMIF(Tribunal!$U$17:$U$25,Dep!$A20,Tribunal!D$17:D$25)</f>
        <v>0</v>
      </c>
      <c r="D20" s="43">
        <f>SUMIF(Tribunal!$U$17:$U$25,Dep!$A20,Tribunal!E$17:E$25)</f>
        <v>0</v>
      </c>
      <c r="E20" s="43">
        <f>SUMIF(Tribunal!$U$17:$U$25,Dep!$A20,Tribunal!F$17:F$25)</f>
        <v>0</v>
      </c>
      <c r="F20" s="43">
        <f>SUMIF(Tribunal!$U$17:$U$25,Dep!$A20,Tribunal!G$17:G$25)</f>
        <v>0</v>
      </c>
      <c r="G20" s="43">
        <f>SUMIF(Tribunal!$U$17:$U$25,Dep!$A20,Tribunal!H$17:H$25)</f>
        <v>0</v>
      </c>
      <c r="H20" s="43">
        <f>SUMIF(Tribunal!$U$17:$U$25,Dep!$A20,Tribunal!I$17:I$25)</f>
        <v>0</v>
      </c>
      <c r="I20" s="43">
        <f>SUMIF(Tribunal!$U$17:$U$25,Dep!$A20,Tribunal!J$17:J$25)</f>
        <v>0</v>
      </c>
      <c r="J20" s="44">
        <f t="shared" si="0"/>
        <v>0</v>
      </c>
      <c r="K20" s="43">
        <f>SUMIF(Tribunal!$U$17:$U$25,Dep!$A20,Tribunal!L$17:L$25)</f>
        <v>0</v>
      </c>
      <c r="L20" s="43">
        <f>SUMIF(Tribunal!$U$17:$U$25,Dep!$A20,Tribunal!M$17:M$25)</f>
        <v>0</v>
      </c>
      <c r="M20" s="43">
        <f>SUMIF(Tribunal!$U$17:$U$25,Dep!$A20,Tribunal!N$17:N$25)</f>
        <v>0</v>
      </c>
      <c r="N20" s="43">
        <f>SUMIF(Tribunal!$U$17:$U$25,Dep!$A20,Tribunal!O$17:O$25)</f>
        <v>0</v>
      </c>
      <c r="O20" s="43">
        <f>SUMIF(Tribunal!$U$17:$U$25,Dep!$A20,Tribunal!P$17:P$25)</f>
        <v>0</v>
      </c>
      <c r="P20" s="43">
        <f>SUMIF(Tribunal!$U$17:$U$25,Dep!$A20,Tribunal!Q$17:Q$25)</f>
        <v>0</v>
      </c>
      <c r="Q20" s="43">
        <f>SUMIF(Tribunal!$U$17:$U$25,Dep!$A20,Tribunal!R$17:R$25)</f>
        <v>0</v>
      </c>
      <c r="R20" s="43">
        <f>SUMIF(Tribunal!$U$17:$U$25,Dep!$A20,Tribunal!S$17:S$25)</f>
        <v>0</v>
      </c>
      <c r="S20" s="44">
        <f t="shared" si="1"/>
        <v>0</v>
      </c>
    </row>
    <row r="21" spans="1:19" ht="19.5" customHeight="1" thickBot="1">
      <c r="A21" s="13" t="s">
        <v>66</v>
      </c>
      <c r="B21" s="43">
        <f>SUMIF(Tribunal!$U$17:$U$25,Dep!$A21,Tribunal!C$17:C$25)</f>
        <v>0</v>
      </c>
      <c r="C21" s="43">
        <f>SUMIF(Tribunal!$U$17:$U$25,Dep!$A21,Tribunal!D$17:D$25)</f>
        <v>1</v>
      </c>
      <c r="D21" s="43">
        <f>SUMIF(Tribunal!$U$17:$U$25,Dep!$A21,Tribunal!E$17:E$25)</f>
        <v>0</v>
      </c>
      <c r="E21" s="43">
        <f>SUMIF(Tribunal!$U$17:$U$25,Dep!$A21,Tribunal!F$17:F$25)</f>
        <v>1</v>
      </c>
      <c r="F21" s="43">
        <f>SUMIF(Tribunal!$U$17:$U$25,Dep!$A21,Tribunal!G$17:G$25)</f>
        <v>0</v>
      </c>
      <c r="G21" s="43">
        <f>SUMIF(Tribunal!$U$17:$U$25,Dep!$A21,Tribunal!H$17:H$25)</f>
        <v>2</v>
      </c>
      <c r="H21" s="43">
        <f>SUMIF(Tribunal!$U$17:$U$25,Dep!$A21,Tribunal!I$17:I$25)</f>
        <v>0</v>
      </c>
      <c r="I21" s="43">
        <f>SUMIF(Tribunal!$U$17:$U$25,Dep!$A21,Tribunal!J$17:J$25)</f>
        <v>0</v>
      </c>
      <c r="J21" s="44">
        <f t="shared" si="0"/>
        <v>4</v>
      </c>
      <c r="K21" s="43">
        <f>SUMIF(Tribunal!$U$17:$U$25,Dep!$A21,Tribunal!L$17:L$25)</f>
        <v>0</v>
      </c>
      <c r="L21" s="43">
        <f>SUMIF(Tribunal!$U$17:$U$25,Dep!$A21,Tribunal!M$17:M$25)</f>
        <v>0</v>
      </c>
      <c r="M21" s="43">
        <f>SUMIF(Tribunal!$U$17:$U$25,Dep!$A21,Tribunal!N$17:N$25)</f>
        <v>0</v>
      </c>
      <c r="N21" s="43">
        <f>SUMIF(Tribunal!$U$17:$U$25,Dep!$A21,Tribunal!O$17:O$25)</f>
        <v>3</v>
      </c>
      <c r="O21" s="43">
        <f>SUMIF(Tribunal!$U$17:$U$25,Dep!$A21,Tribunal!P$17:P$25)</f>
        <v>0</v>
      </c>
      <c r="P21" s="43">
        <f>SUMIF(Tribunal!$U$17:$U$25,Dep!$A21,Tribunal!Q$17:Q$25)</f>
        <v>2</v>
      </c>
      <c r="Q21" s="43">
        <f>SUMIF(Tribunal!$U$17:$U$25,Dep!$A21,Tribunal!R$17:R$25)</f>
        <v>0</v>
      </c>
      <c r="R21" s="43">
        <f>SUMIF(Tribunal!$U$17:$U$25,Dep!$A21,Tribunal!S$17:S$25)</f>
        <v>0</v>
      </c>
      <c r="S21" s="44">
        <f t="shared" si="1"/>
        <v>5</v>
      </c>
    </row>
    <row r="22" spans="1:19" ht="19.5" customHeight="1" thickBot="1">
      <c r="A22" s="13" t="s">
        <v>86</v>
      </c>
      <c r="B22" s="43">
        <f>SUMIF(Tribunal!$U$17:$U$25,Dep!$A22,Tribunal!C$17:C$25)</f>
        <v>0</v>
      </c>
      <c r="C22" s="43">
        <f>SUMIF(Tribunal!$U$17:$U$25,Dep!$A22,Tribunal!D$17:D$25)</f>
        <v>0</v>
      </c>
      <c r="D22" s="43">
        <f>SUMIF(Tribunal!$U$17:$U$25,Dep!$A22,Tribunal!E$17:E$25)</f>
        <v>0</v>
      </c>
      <c r="E22" s="43">
        <f>SUMIF(Tribunal!$U$17:$U$25,Dep!$A22,Tribunal!F$17:F$25)</f>
        <v>0</v>
      </c>
      <c r="F22" s="43">
        <f>SUMIF(Tribunal!$U$17:$U$25,Dep!$A22,Tribunal!G$17:G$25)</f>
        <v>0</v>
      </c>
      <c r="G22" s="43">
        <f>SUMIF(Tribunal!$U$17:$U$25,Dep!$A22,Tribunal!H$17:H$25)</f>
        <v>0</v>
      </c>
      <c r="H22" s="43">
        <f>SUMIF(Tribunal!$U$17:$U$25,Dep!$A22,Tribunal!I$17:I$25)</f>
        <v>0</v>
      </c>
      <c r="I22" s="43">
        <f>SUMIF(Tribunal!$U$17:$U$25,Dep!$A22,Tribunal!J$17:J$25)</f>
        <v>0</v>
      </c>
      <c r="J22" s="44">
        <f t="shared" si="0"/>
        <v>0</v>
      </c>
      <c r="K22" s="43">
        <f>SUMIF(Tribunal!$U$17:$U$25,Dep!$A22,Tribunal!L$17:L$25)</f>
        <v>0</v>
      </c>
      <c r="L22" s="43">
        <f>SUMIF(Tribunal!$U$17:$U$25,Dep!$A22,Tribunal!M$17:M$25)</f>
        <v>0</v>
      </c>
      <c r="M22" s="43">
        <f>SUMIF(Tribunal!$U$17:$U$25,Dep!$A22,Tribunal!N$17:N$25)</f>
        <v>0</v>
      </c>
      <c r="N22" s="43">
        <f>SUMIF(Tribunal!$U$17:$U$25,Dep!$A22,Tribunal!O$17:O$25)</f>
        <v>0</v>
      </c>
      <c r="O22" s="43">
        <f>SUMIF(Tribunal!$U$17:$U$25,Dep!$A22,Tribunal!P$17:P$25)</f>
        <v>0</v>
      </c>
      <c r="P22" s="43">
        <f>SUMIF(Tribunal!$U$17:$U$25,Dep!$A22,Tribunal!Q$17:Q$25)</f>
        <v>0</v>
      </c>
      <c r="Q22" s="43">
        <f>SUMIF(Tribunal!$U$17:$U$25,Dep!$A22,Tribunal!R$17:R$25)</f>
        <v>0</v>
      </c>
      <c r="R22" s="43">
        <f>SUMIF(Tribunal!$U$17:$U$25,Dep!$A22,Tribunal!S$17:S$25)</f>
        <v>0</v>
      </c>
      <c r="S22" s="44">
        <f t="shared" si="1"/>
        <v>0</v>
      </c>
    </row>
    <row r="23" spans="1:19" ht="19.5" customHeight="1" thickBot="1">
      <c r="A23" s="13" t="s">
        <v>75</v>
      </c>
      <c r="B23" s="43">
        <f>SUMIF(Tribunal!$U$17:$U$25,Dep!$A23,Tribunal!C$17:C$25)</f>
        <v>0</v>
      </c>
      <c r="C23" s="43">
        <f>SUMIF(Tribunal!$U$17:$U$25,Dep!$A23,Tribunal!D$17:D$25)</f>
        <v>0</v>
      </c>
      <c r="D23" s="43">
        <f>SUMIF(Tribunal!$U$17:$U$25,Dep!$A23,Tribunal!E$17:E$25)</f>
        <v>0</v>
      </c>
      <c r="E23" s="43">
        <f>SUMIF(Tribunal!$U$17:$U$25,Dep!$A23,Tribunal!F$17:F$25)</f>
        <v>4</v>
      </c>
      <c r="F23" s="43">
        <f>SUMIF(Tribunal!$U$17:$U$25,Dep!$A23,Tribunal!G$17:G$25)</f>
        <v>0</v>
      </c>
      <c r="G23" s="43">
        <f>SUMIF(Tribunal!$U$17:$U$25,Dep!$A23,Tribunal!H$17:H$25)</f>
        <v>0</v>
      </c>
      <c r="H23" s="43">
        <f>SUMIF(Tribunal!$U$17:$U$25,Dep!$A23,Tribunal!I$17:I$25)</f>
        <v>0</v>
      </c>
      <c r="I23" s="43">
        <f>SUMIF(Tribunal!$U$17:$U$25,Dep!$A23,Tribunal!J$17:J$25)</f>
        <v>0</v>
      </c>
      <c r="J23" s="44">
        <f t="shared" si="0"/>
        <v>4</v>
      </c>
      <c r="K23" s="43">
        <f>SUMIF(Tribunal!$U$17:$U$25,Dep!$A23,Tribunal!L$17:L$25)</f>
        <v>0</v>
      </c>
      <c r="L23" s="43">
        <f>SUMIF(Tribunal!$U$17:$U$25,Dep!$A23,Tribunal!M$17:M$25)</f>
        <v>0</v>
      </c>
      <c r="M23" s="43">
        <f>SUMIF(Tribunal!$U$17:$U$25,Dep!$A23,Tribunal!N$17:N$25)</f>
        <v>0</v>
      </c>
      <c r="N23" s="43">
        <f>SUMIF(Tribunal!$U$17:$U$25,Dep!$A23,Tribunal!O$17:O$25)</f>
        <v>2</v>
      </c>
      <c r="O23" s="43">
        <f>SUMIF(Tribunal!$U$17:$U$25,Dep!$A23,Tribunal!P$17:P$25)</f>
        <v>0</v>
      </c>
      <c r="P23" s="43">
        <f>SUMIF(Tribunal!$U$17:$U$25,Dep!$A23,Tribunal!Q$17:Q$25)</f>
        <v>1</v>
      </c>
      <c r="Q23" s="43">
        <f>SUMIF(Tribunal!$U$17:$U$25,Dep!$A23,Tribunal!R$17:R$25)</f>
        <v>0</v>
      </c>
      <c r="R23" s="43">
        <f>SUMIF(Tribunal!$U$17:$U$25,Dep!$A23,Tribunal!S$17:S$25)</f>
        <v>0</v>
      </c>
      <c r="S23" s="44">
        <f t="shared" si="1"/>
        <v>3</v>
      </c>
    </row>
    <row r="24" spans="1:19" ht="19.5" customHeight="1" thickBot="1">
      <c r="A24" s="13" t="s">
        <v>87</v>
      </c>
      <c r="B24" s="43">
        <f>SUMIF(Tribunal!$U$17:$U$25,Dep!$A24,Tribunal!C$17:C$25)</f>
        <v>0</v>
      </c>
      <c r="C24" s="43">
        <f>SUMIF(Tribunal!$U$17:$U$25,Dep!$A24,Tribunal!D$17:D$25)</f>
        <v>0</v>
      </c>
      <c r="D24" s="43">
        <f>SUMIF(Tribunal!$U$17:$U$25,Dep!$A24,Tribunal!E$17:E$25)</f>
        <v>0</v>
      </c>
      <c r="E24" s="43">
        <f>SUMIF(Tribunal!$U$17:$U$25,Dep!$A24,Tribunal!F$17:F$25)</f>
        <v>0</v>
      </c>
      <c r="F24" s="43">
        <f>SUMIF(Tribunal!$U$17:$U$25,Dep!$A24,Tribunal!G$17:G$25)</f>
        <v>0</v>
      </c>
      <c r="G24" s="43">
        <f>SUMIF(Tribunal!$U$17:$U$25,Dep!$A24,Tribunal!H$17:H$25)</f>
        <v>0</v>
      </c>
      <c r="H24" s="43">
        <f>SUMIF(Tribunal!$U$17:$U$25,Dep!$A24,Tribunal!I$17:I$25)</f>
        <v>0</v>
      </c>
      <c r="I24" s="43">
        <f>SUMIF(Tribunal!$U$17:$U$25,Dep!$A24,Tribunal!J$17:J$25)</f>
        <v>0</v>
      </c>
      <c r="J24" s="44">
        <f t="shared" si="0"/>
        <v>0</v>
      </c>
      <c r="K24" s="43">
        <f>SUMIF(Tribunal!$U$17:$U$25,Dep!$A24,Tribunal!L$17:L$25)</f>
        <v>0</v>
      </c>
      <c r="L24" s="43">
        <f>SUMIF(Tribunal!$U$17:$U$25,Dep!$A24,Tribunal!M$17:M$25)</f>
        <v>0</v>
      </c>
      <c r="M24" s="43">
        <f>SUMIF(Tribunal!$U$17:$U$25,Dep!$A24,Tribunal!N$17:N$25)</f>
        <v>0</v>
      </c>
      <c r="N24" s="43">
        <f>SUMIF(Tribunal!$U$17:$U$25,Dep!$A24,Tribunal!O$17:O$25)</f>
        <v>0</v>
      </c>
      <c r="O24" s="43">
        <f>SUMIF(Tribunal!$U$17:$U$25,Dep!$A24,Tribunal!P$17:P$25)</f>
        <v>0</v>
      </c>
      <c r="P24" s="43">
        <f>SUMIF(Tribunal!$U$17:$U$25,Dep!$A24,Tribunal!Q$17:Q$25)</f>
        <v>0</v>
      </c>
      <c r="Q24" s="43">
        <f>SUMIF(Tribunal!$U$17:$U$25,Dep!$A24,Tribunal!R$17:R$25)</f>
        <v>0</v>
      </c>
      <c r="R24" s="43">
        <f>SUMIF(Tribunal!$U$17:$U$25,Dep!$A24,Tribunal!S$17:S$25)</f>
        <v>0</v>
      </c>
      <c r="S24" s="44">
        <f t="shared" si="1"/>
        <v>0</v>
      </c>
    </row>
    <row r="25" spans="1:19" ht="19.5" customHeight="1" thickBot="1">
      <c r="A25" s="13" t="s">
        <v>88</v>
      </c>
      <c r="B25" s="43">
        <f>SUMIF(Tribunal!$U$17:$U$25,Dep!$A25,Tribunal!C$17:C$25)</f>
        <v>0</v>
      </c>
      <c r="C25" s="43">
        <f>SUMIF(Tribunal!$U$17:$U$25,Dep!$A25,Tribunal!D$17:D$25)</f>
        <v>0</v>
      </c>
      <c r="D25" s="43">
        <f>SUMIF(Tribunal!$U$17:$U$25,Dep!$A25,Tribunal!E$17:E$25)</f>
        <v>0</v>
      </c>
      <c r="E25" s="43">
        <f>SUMIF(Tribunal!$U$17:$U$25,Dep!$A25,Tribunal!F$17:F$25)</f>
        <v>0</v>
      </c>
      <c r="F25" s="43">
        <f>SUMIF(Tribunal!$U$17:$U$25,Dep!$A25,Tribunal!G$17:G$25)</f>
        <v>0</v>
      </c>
      <c r="G25" s="43">
        <f>SUMIF(Tribunal!$U$17:$U$25,Dep!$A25,Tribunal!H$17:H$25)</f>
        <v>0</v>
      </c>
      <c r="H25" s="43">
        <f>SUMIF(Tribunal!$U$17:$U$25,Dep!$A25,Tribunal!I$17:I$25)</f>
        <v>0</v>
      </c>
      <c r="I25" s="43">
        <f>SUMIF(Tribunal!$U$17:$U$25,Dep!$A25,Tribunal!J$17:J$25)</f>
        <v>0</v>
      </c>
      <c r="J25" s="44">
        <f t="shared" si="0"/>
        <v>0</v>
      </c>
      <c r="K25" s="43">
        <f>SUMIF(Tribunal!$U$17:$U$25,Dep!$A25,Tribunal!L$17:L$25)</f>
        <v>0</v>
      </c>
      <c r="L25" s="43">
        <f>SUMIF(Tribunal!$U$17:$U$25,Dep!$A25,Tribunal!M$17:M$25)</f>
        <v>0</v>
      </c>
      <c r="M25" s="43">
        <f>SUMIF(Tribunal!$U$17:$U$25,Dep!$A25,Tribunal!N$17:N$25)</f>
        <v>0</v>
      </c>
      <c r="N25" s="43">
        <f>SUMIF(Tribunal!$U$17:$U$25,Dep!$A25,Tribunal!O$17:O$25)</f>
        <v>0</v>
      </c>
      <c r="O25" s="43">
        <f>SUMIF(Tribunal!$U$17:$U$25,Dep!$A25,Tribunal!P$17:P$25)</f>
        <v>0</v>
      </c>
      <c r="P25" s="43">
        <f>SUMIF(Tribunal!$U$17:$U$25,Dep!$A25,Tribunal!Q$17:Q$25)</f>
        <v>0</v>
      </c>
      <c r="Q25" s="43">
        <f>SUMIF(Tribunal!$U$17:$U$25,Dep!$A25,Tribunal!R$17:R$25)</f>
        <v>0</v>
      </c>
      <c r="R25" s="43">
        <f>SUMIF(Tribunal!$U$17:$U$25,Dep!$A25,Tribunal!S$17:S$25)</f>
        <v>0</v>
      </c>
      <c r="S25" s="44">
        <f t="shared" si="1"/>
        <v>0</v>
      </c>
    </row>
    <row r="26" spans="1:19" ht="19.5" customHeight="1" thickBot="1">
      <c r="A26" s="13" t="s">
        <v>89</v>
      </c>
      <c r="B26" s="43">
        <f>SUMIF(Tribunal!$U$17:$U$25,Dep!$A26,Tribunal!C$17:C$25)</f>
        <v>0</v>
      </c>
      <c r="C26" s="43">
        <f>SUMIF(Tribunal!$U$17:$U$25,Dep!$A26,Tribunal!D$17:D$25)</f>
        <v>0</v>
      </c>
      <c r="D26" s="43">
        <f>SUMIF(Tribunal!$U$17:$U$25,Dep!$A26,Tribunal!E$17:E$25)</f>
        <v>0</v>
      </c>
      <c r="E26" s="43">
        <f>SUMIF(Tribunal!$U$17:$U$25,Dep!$A26,Tribunal!F$17:F$25)</f>
        <v>0</v>
      </c>
      <c r="F26" s="43">
        <f>SUMIF(Tribunal!$U$17:$U$25,Dep!$A26,Tribunal!G$17:G$25)</f>
        <v>0</v>
      </c>
      <c r="G26" s="43">
        <f>SUMIF(Tribunal!$U$17:$U$25,Dep!$A26,Tribunal!H$17:H$25)</f>
        <v>0</v>
      </c>
      <c r="H26" s="43">
        <f>SUMIF(Tribunal!$U$17:$U$25,Dep!$A26,Tribunal!I$17:I$25)</f>
        <v>0</v>
      </c>
      <c r="I26" s="43">
        <f>SUMIF(Tribunal!$U$17:$U$25,Dep!$A26,Tribunal!J$17:J$25)</f>
        <v>0</v>
      </c>
      <c r="J26" s="44">
        <f t="shared" si="0"/>
        <v>0</v>
      </c>
      <c r="K26" s="43">
        <f>SUMIF(Tribunal!$U$17:$U$25,Dep!$A26,Tribunal!L$17:L$25)</f>
        <v>0</v>
      </c>
      <c r="L26" s="43">
        <f>SUMIF(Tribunal!$U$17:$U$25,Dep!$A26,Tribunal!M$17:M$25)</f>
        <v>0</v>
      </c>
      <c r="M26" s="43">
        <f>SUMIF(Tribunal!$U$17:$U$25,Dep!$A26,Tribunal!N$17:N$25)</f>
        <v>0</v>
      </c>
      <c r="N26" s="43">
        <f>SUMIF(Tribunal!$U$17:$U$25,Dep!$A26,Tribunal!O$17:O$25)</f>
        <v>0</v>
      </c>
      <c r="O26" s="43">
        <f>SUMIF(Tribunal!$U$17:$U$25,Dep!$A26,Tribunal!P$17:P$25)</f>
        <v>0</v>
      </c>
      <c r="P26" s="43">
        <f>SUMIF(Tribunal!$U$17:$U$25,Dep!$A26,Tribunal!Q$17:Q$25)</f>
        <v>0</v>
      </c>
      <c r="Q26" s="43">
        <f>SUMIF(Tribunal!$U$17:$U$25,Dep!$A26,Tribunal!R$17:R$25)</f>
        <v>0</v>
      </c>
      <c r="R26" s="43">
        <f>SUMIF(Tribunal!$U$17:$U$25,Dep!$A26,Tribunal!S$17:S$25)</f>
        <v>0</v>
      </c>
      <c r="S26" s="44">
        <f t="shared" si="1"/>
        <v>0</v>
      </c>
    </row>
    <row r="27" spans="1:19" ht="19.5" customHeight="1" thickBot="1">
      <c r="A27" s="13" t="s">
        <v>90</v>
      </c>
      <c r="B27" s="43">
        <f>SUMIF(Tribunal!$U$17:$U$25,Dep!$A27,Tribunal!C$17:C$25)</f>
        <v>0</v>
      </c>
      <c r="C27" s="43">
        <f>SUMIF(Tribunal!$U$17:$U$25,Dep!$A27,Tribunal!D$17:D$25)</f>
        <v>0</v>
      </c>
      <c r="D27" s="43">
        <f>SUMIF(Tribunal!$U$17:$U$25,Dep!$A27,Tribunal!E$17:E$25)</f>
        <v>0</v>
      </c>
      <c r="E27" s="43">
        <f>SUMIF(Tribunal!$U$17:$U$25,Dep!$A27,Tribunal!F$17:F$25)</f>
        <v>0</v>
      </c>
      <c r="F27" s="43">
        <f>SUMIF(Tribunal!$U$17:$U$25,Dep!$A27,Tribunal!G$17:G$25)</f>
        <v>0</v>
      </c>
      <c r="G27" s="43">
        <f>SUMIF(Tribunal!$U$17:$U$25,Dep!$A27,Tribunal!H$17:H$25)</f>
        <v>0</v>
      </c>
      <c r="H27" s="43">
        <f>SUMIF(Tribunal!$U$17:$U$25,Dep!$A27,Tribunal!I$17:I$25)</f>
        <v>0</v>
      </c>
      <c r="I27" s="43">
        <f>SUMIF(Tribunal!$U$17:$U$25,Dep!$A27,Tribunal!J$17:J$25)</f>
        <v>0</v>
      </c>
      <c r="J27" s="44">
        <f t="shared" si="0"/>
        <v>0</v>
      </c>
      <c r="K27" s="43">
        <f>SUMIF(Tribunal!$U$17:$U$25,Dep!$A27,Tribunal!L$17:L$25)</f>
        <v>0</v>
      </c>
      <c r="L27" s="43">
        <f>SUMIF(Tribunal!$U$17:$U$25,Dep!$A27,Tribunal!M$17:M$25)</f>
        <v>0</v>
      </c>
      <c r="M27" s="43">
        <f>SUMIF(Tribunal!$U$17:$U$25,Dep!$A27,Tribunal!N$17:N$25)</f>
        <v>0</v>
      </c>
      <c r="N27" s="43">
        <f>SUMIF(Tribunal!$U$17:$U$25,Dep!$A27,Tribunal!O$17:O$25)</f>
        <v>0</v>
      </c>
      <c r="O27" s="43">
        <f>SUMIF(Tribunal!$U$17:$U$25,Dep!$A27,Tribunal!P$17:P$25)</f>
        <v>0</v>
      </c>
      <c r="P27" s="43">
        <f>SUMIF(Tribunal!$U$17:$U$25,Dep!$A27,Tribunal!Q$17:Q$25)</f>
        <v>0</v>
      </c>
      <c r="Q27" s="43">
        <f>SUMIF(Tribunal!$U$17:$U$25,Dep!$A27,Tribunal!R$17:R$25)</f>
        <v>0</v>
      </c>
      <c r="R27" s="43">
        <f>SUMIF(Tribunal!$U$17:$U$25,Dep!$A27,Tribunal!S$17:S$25)</f>
        <v>0</v>
      </c>
      <c r="S27" s="44">
        <f t="shared" si="1"/>
        <v>0</v>
      </c>
    </row>
    <row r="28" spans="1:19" ht="27.75" customHeight="1" thickBot="1">
      <c r="A28" s="12" t="s">
        <v>79</v>
      </c>
      <c r="B28" s="9">
        <f>SUM(B17:B27)</f>
        <v>95</v>
      </c>
      <c r="C28" s="9">
        <f t="shared" ref="C28:I28" si="2">SUM(C17:C27)</f>
        <v>174</v>
      </c>
      <c r="D28" s="9">
        <f t="shared" si="2"/>
        <v>1</v>
      </c>
      <c r="E28" s="9">
        <f t="shared" si="2"/>
        <v>152</v>
      </c>
      <c r="F28" s="9">
        <f t="shared" si="2"/>
        <v>1</v>
      </c>
      <c r="G28" s="9">
        <f t="shared" si="2"/>
        <v>7</v>
      </c>
      <c r="H28" s="9">
        <f t="shared" si="2"/>
        <v>0</v>
      </c>
      <c r="I28" s="9">
        <f t="shared" si="2"/>
        <v>2</v>
      </c>
      <c r="J28" s="9">
        <f t="shared" ref="J28" si="3">SUM(J17:J27)</f>
        <v>432</v>
      </c>
      <c r="K28" s="9">
        <f t="shared" ref="K28" si="4">SUM(K17:K27)</f>
        <v>94</v>
      </c>
      <c r="L28" s="9">
        <f t="shared" ref="L28" si="5">SUM(L17:L27)</f>
        <v>130</v>
      </c>
      <c r="M28" s="9">
        <f t="shared" ref="M28" si="6">SUM(M17:M27)</f>
        <v>1</v>
      </c>
      <c r="N28" s="9">
        <f t="shared" ref="N28" si="7">SUM(N17:N27)</f>
        <v>115</v>
      </c>
      <c r="O28" s="9">
        <f t="shared" ref="O28" si="8">SUM(O17:O27)</f>
        <v>1</v>
      </c>
      <c r="P28" s="9">
        <f t="shared" ref="P28:R28" si="9">SUM(P17:P27)</f>
        <v>5</v>
      </c>
      <c r="Q28" s="9">
        <f t="shared" si="9"/>
        <v>0</v>
      </c>
      <c r="R28" s="9">
        <f t="shared" si="9"/>
        <v>3</v>
      </c>
      <c r="S28" s="9">
        <f t="shared" ref="S28" si="10">SUM(S17:S27)</f>
        <v>349</v>
      </c>
    </row>
    <row r="29" spans="1:19" s="11" customFormat="1" ht="12.75">
      <c r="A29" s="15" t="s">
        <v>80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9" s="11" customFormat="1" ht="12.75">
      <c r="A30" s="15" t="s">
        <v>91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9">
      <c r="A31" s="15" t="s">
        <v>81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9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</sheetData>
  <mergeCells count="14">
    <mergeCell ref="R15:R16"/>
    <mergeCell ref="S15:S16"/>
    <mergeCell ref="G13:L13"/>
    <mergeCell ref="A14:A16"/>
    <mergeCell ref="B15:F15"/>
    <mergeCell ref="B14:J14"/>
    <mergeCell ref="K14:S14"/>
    <mergeCell ref="G15:G16"/>
    <mergeCell ref="I15:I16"/>
    <mergeCell ref="J15:J16"/>
    <mergeCell ref="K15:O15"/>
    <mergeCell ref="P15:P16"/>
    <mergeCell ref="H15:H16"/>
    <mergeCell ref="Q15:Q16"/>
  </mergeCells>
  <printOptions horizontalCentered="1"/>
  <pageMargins left="0.59055118110236227" right="0.59055118110236227" top="0.35433070866141736" bottom="0.74803149606299213" header="0.15748031496062992" footer="0.39370078740157483"/>
  <pageSetup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4"/>
  <sheetViews>
    <sheetView topLeftCell="D1" zoomScale="85" zoomScaleNormal="85" workbookViewId="0">
      <selection activeCell="Q6" sqref="Q6"/>
    </sheetView>
  </sheetViews>
  <sheetFormatPr defaultColWidth="11.42578125" defaultRowHeight="12.75"/>
  <cols>
    <col min="1" max="1" width="21.7109375" bestFit="1" customWidth="1"/>
    <col min="2" max="2" width="21.5703125" bestFit="1" customWidth="1"/>
    <col min="3" max="3" width="37.85546875" bestFit="1" customWidth="1"/>
    <col min="4" max="4" width="12" bestFit="1" customWidth="1"/>
    <col min="5" max="5" width="13.28515625" bestFit="1" customWidth="1"/>
    <col min="6" max="6" width="13.42578125" bestFit="1" customWidth="1"/>
    <col min="7" max="7" width="12.140625" bestFit="1" customWidth="1"/>
    <col min="8" max="8" width="16.140625" bestFit="1" customWidth="1"/>
    <col min="9" max="9" width="11.85546875" bestFit="1" customWidth="1"/>
    <col min="10" max="10" width="11.85546875" customWidth="1"/>
    <col min="11" max="12" width="11.85546875" bestFit="1" customWidth="1"/>
    <col min="13" max="13" width="12.140625" bestFit="1" customWidth="1"/>
    <col min="14" max="14" width="13.140625" bestFit="1" customWidth="1"/>
    <col min="15" max="15" width="9.42578125" bestFit="1" customWidth="1"/>
    <col min="16" max="16" width="11.85546875" bestFit="1" customWidth="1"/>
    <col min="17" max="17" width="11.85546875" customWidth="1"/>
    <col min="21" max="21" width="17" bestFit="1" customWidth="1"/>
    <col min="23" max="23" width="13.140625" bestFit="1" customWidth="1"/>
  </cols>
  <sheetData>
    <row r="1" spans="1:54" ht="12" customHeight="1">
      <c r="C1">
        <f t="shared" ref="C1:T1" si="0">COLUMN(C:C)-2</f>
        <v>1</v>
      </c>
      <c r="D1">
        <f t="shared" si="0"/>
        <v>2</v>
      </c>
      <c r="E1">
        <f>COLUMN(E:E)-2</f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ref="U1:AJ1" si="1">COLUMN(U:U)-2</f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si="1"/>
        <v>23</v>
      </c>
      <c r="Z1">
        <f t="shared" si="1"/>
        <v>24</v>
      </c>
      <c r="AA1">
        <f t="shared" si="1"/>
        <v>25</v>
      </c>
      <c r="AB1">
        <f t="shared" si="1"/>
        <v>26</v>
      </c>
      <c r="AC1">
        <f t="shared" si="1"/>
        <v>27</v>
      </c>
      <c r="AD1">
        <f t="shared" si="1"/>
        <v>28</v>
      </c>
      <c r="AE1">
        <f t="shared" si="1"/>
        <v>29</v>
      </c>
      <c r="AF1">
        <f t="shared" si="1"/>
        <v>30</v>
      </c>
      <c r="AG1">
        <f t="shared" si="1"/>
        <v>31</v>
      </c>
      <c r="AH1">
        <f t="shared" si="1"/>
        <v>32</v>
      </c>
      <c r="AI1">
        <f t="shared" si="1"/>
        <v>33</v>
      </c>
      <c r="AJ1">
        <f t="shared" si="1"/>
        <v>34</v>
      </c>
      <c r="AK1">
        <f t="shared" ref="AK1:BB1" si="2">COLUMN(AK:AK)-2</f>
        <v>35</v>
      </c>
      <c r="AL1">
        <f t="shared" si="2"/>
        <v>36</v>
      </c>
      <c r="AM1">
        <f t="shared" si="2"/>
        <v>37</v>
      </c>
      <c r="AN1">
        <f t="shared" si="2"/>
        <v>38</v>
      </c>
      <c r="AO1">
        <f t="shared" si="2"/>
        <v>39</v>
      </c>
      <c r="AP1">
        <f t="shared" si="2"/>
        <v>40</v>
      </c>
      <c r="AQ1">
        <f t="shared" si="2"/>
        <v>41</v>
      </c>
      <c r="AR1">
        <f t="shared" si="2"/>
        <v>42</v>
      </c>
      <c r="AS1">
        <f t="shared" si="2"/>
        <v>43</v>
      </c>
      <c r="AT1">
        <f t="shared" si="2"/>
        <v>44</v>
      </c>
      <c r="AU1">
        <f t="shared" si="2"/>
        <v>45</v>
      </c>
      <c r="AV1">
        <f t="shared" si="2"/>
        <v>46</v>
      </c>
      <c r="AW1">
        <f t="shared" si="2"/>
        <v>47</v>
      </c>
      <c r="AX1">
        <f t="shared" si="2"/>
        <v>48</v>
      </c>
      <c r="AY1">
        <f t="shared" si="2"/>
        <v>49</v>
      </c>
      <c r="AZ1">
        <f t="shared" si="2"/>
        <v>50</v>
      </c>
      <c r="BA1">
        <f t="shared" si="2"/>
        <v>51</v>
      </c>
      <c r="BB1">
        <f t="shared" si="2"/>
        <v>52</v>
      </c>
    </row>
    <row r="2" spans="1:54" ht="15">
      <c r="A2" s="29"/>
      <c r="B2" s="29"/>
      <c r="C2" s="29"/>
      <c r="D2" s="42" t="s">
        <v>92</v>
      </c>
      <c r="E2" s="42" t="s">
        <v>93</v>
      </c>
      <c r="F2" s="42" t="s">
        <v>94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38"/>
      <c r="U2" s="42"/>
      <c r="V2" s="38"/>
      <c r="W2" s="42"/>
    </row>
    <row r="3" spans="1:54" ht="30">
      <c r="A3" s="29"/>
      <c r="B3" s="29"/>
      <c r="C3" s="29"/>
      <c r="D3" s="38" t="s">
        <v>95</v>
      </c>
      <c r="E3" s="38"/>
      <c r="F3" s="38"/>
      <c r="G3" s="38"/>
      <c r="H3" s="38"/>
      <c r="I3" s="38"/>
      <c r="J3" s="38"/>
      <c r="K3" s="38" t="s">
        <v>96</v>
      </c>
      <c r="L3" s="38"/>
      <c r="M3" s="38"/>
      <c r="N3" s="38"/>
      <c r="O3" s="38"/>
      <c r="P3" s="38"/>
      <c r="Q3" s="38"/>
      <c r="R3" s="38" t="s">
        <v>97</v>
      </c>
      <c r="S3" s="38" t="s">
        <v>98</v>
      </c>
      <c r="T3" s="38" t="s">
        <v>95</v>
      </c>
      <c r="U3" s="38"/>
      <c r="V3" s="38" t="s">
        <v>96</v>
      </c>
      <c r="W3" s="38"/>
    </row>
    <row r="4" spans="1:54" ht="60">
      <c r="A4" s="29"/>
      <c r="B4" s="29"/>
      <c r="C4" s="29"/>
      <c r="D4" s="38" t="s">
        <v>99</v>
      </c>
      <c r="E4" s="38" t="s">
        <v>99</v>
      </c>
      <c r="F4" s="38" t="s">
        <v>100</v>
      </c>
      <c r="G4" s="38" t="s">
        <v>100</v>
      </c>
      <c r="H4" s="38" t="s">
        <v>101</v>
      </c>
      <c r="I4" s="38" t="s">
        <v>101</v>
      </c>
      <c r="J4" s="38" t="s">
        <v>102</v>
      </c>
      <c r="K4" s="38" t="s">
        <v>99</v>
      </c>
      <c r="L4" s="38" t="s">
        <v>99</v>
      </c>
      <c r="M4" s="38" t="s">
        <v>100</v>
      </c>
      <c r="N4" s="38" t="s">
        <v>100</v>
      </c>
      <c r="O4" s="38" t="s">
        <v>101</v>
      </c>
      <c r="P4" s="38" t="s">
        <v>101</v>
      </c>
      <c r="Q4" s="38" t="s">
        <v>102</v>
      </c>
      <c r="R4" s="38"/>
      <c r="S4" s="38"/>
      <c r="T4" s="38"/>
      <c r="U4" s="38" t="s">
        <v>100</v>
      </c>
      <c r="V4" s="38"/>
      <c r="W4" s="38" t="s">
        <v>100</v>
      </c>
    </row>
    <row r="5" spans="1:54" ht="60">
      <c r="A5" s="30" t="s">
        <v>103</v>
      </c>
      <c r="B5" s="30" t="s">
        <v>104</v>
      </c>
      <c r="C5" s="30" t="s">
        <v>105</v>
      </c>
      <c r="D5" s="39" t="s">
        <v>6</v>
      </c>
      <c r="E5" s="39" t="s">
        <v>106</v>
      </c>
      <c r="F5" s="39" t="s">
        <v>4</v>
      </c>
      <c r="G5" s="39" t="s">
        <v>5</v>
      </c>
      <c r="H5" s="39" t="s">
        <v>9</v>
      </c>
      <c r="I5" s="39" t="s">
        <v>3</v>
      </c>
      <c r="J5" s="39" t="s">
        <v>107</v>
      </c>
      <c r="K5" s="39" t="s">
        <v>6</v>
      </c>
      <c r="L5" s="39" t="s">
        <v>106</v>
      </c>
      <c r="M5" s="39" t="s">
        <v>4</v>
      </c>
      <c r="N5" s="39" t="s">
        <v>5</v>
      </c>
      <c r="O5" s="39" t="s">
        <v>9</v>
      </c>
      <c r="P5" s="39" t="s">
        <v>3</v>
      </c>
      <c r="Q5" s="38" t="s">
        <v>107</v>
      </c>
      <c r="R5" s="38"/>
      <c r="S5" s="38"/>
      <c r="T5" s="38" t="s">
        <v>108</v>
      </c>
      <c r="U5" s="39" t="s">
        <v>109</v>
      </c>
      <c r="V5" s="38" t="s">
        <v>108</v>
      </c>
      <c r="W5" s="39" t="s">
        <v>109</v>
      </c>
    </row>
    <row r="6" spans="1:54" ht="15">
      <c r="A6" s="31" t="s">
        <v>110</v>
      </c>
      <c r="B6" s="31" t="s">
        <v>110</v>
      </c>
      <c r="C6" s="32" t="s">
        <v>45</v>
      </c>
      <c r="D6" s="33">
        <v>0</v>
      </c>
      <c r="E6" s="33">
        <v>27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6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27</v>
      </c>
      <c r="S6" s="33">
        <v>6</v>
      </c>
      <c r="T6" s="33">
        <v>0</v>
      </c>
      <c r="U6" s="33">
        <v>0</v>
      </c>
      <c r="V6" s="33">
        <v>0</v>
      </c>
      <c r="W6" s="33">
        <v>0</v>
      </c>
    </row>
    <row r="7" spans="1:54" ht="15">
      <c r="A7" s="34" t="s">
        <v>111</v>
      </c>
      <c r="B7" s="35" t="s">
        <v>111</v>
      </c>
      <c r="C7" t="s">
        <v>57</v>
      </c>
      <c r="D7" s="36">
        <v>36</v>
      </c>
      <c r="E7" s="33">
        <v>0</v>
      </c>
      <c r="F7" s="36">
        <v>68</v>
      </c>
      <c r="G7" s="36">
        <v>0</v>
      </c>
      <c r="H7" s="36">
        <v>0</v>
      </c>
      <c r="I7" s="36">
        <v>59</v>
      </c>
      <c r="J7" s="36">
        <v>0</v>
      </c>
      <c r="K7" s="36">
        <v>37</v>
      </c>
      <c r="L7" s="33">
        <v>0</v>
      </c>
      <c r="M7" s="36">
        <v>66</v>
      </c>
      <c r="N7" s="36">
        <v>0</v>
      </c>
      <c r="O7" s="36">
        <v>0</v>
      </c>
      <c r="P7" s="36">
        <v>59</v>
      </c>
      <c r="Q7" s="36">
        <v>0</v>
      </c>
      <c r="R7" s="36">
        <v>163</v>
      </c>
      <c r="S7" s="36">
        <v>162</v>
      </c>
      <c r="T7" s="33">
        <v>0</v>
      </c>
      <c r="U7" s="33">
        <v>0</v>
      </c>
      <c r="V7" s="33">
        <v>0</v>
      </c>
      <c r="W7" s="33">
        <v>0</v>
      </c>
    </row>
    <row r="8" spans="1:54" ht="15">
      <c r="A8" s="31" t="s">
        <v>111</v>
      </c>
      <c r="B8" s="31" t="s">
        <v>111</v>
      </c>
      <c r="C8" s="32" t="s">
        <v>54</v>
      </c>
      <c r="D8" s="33">
        <v>14</v>
      </c>
      <c r="E8" s="33">
        <v>0</v>
      </c>
      <c r="F8" s="33">
        <v>52</v>
      </c>
      <c r="G8" s="33">
        <v>0</v>
      </c>
      <c r="H8" s="33">
        <v>0</v>
      </c>
      <c r="I8" s="33">
        <v>237</v>
      </c>
      <c r="J8" s="33">
        <v>0</v>
      </c>
      <c r="K8" s="33">
        <v>0</v>
      </c>
      <c r="L8" s="33">
        <v>0</v>
      </c>
      <c r="M8" s="33">
        <v>17</v>
      </c>
      <c r="N8" s="33">
        <v>0</v>
      </c>
      <c r="O8" s="33">
        <v>0</v>
      </c>
      <c r="P8" s="33">
        <v>237</v>
      </c>
      <c r="Q8" s="33">
        <v>0</v>
      </c>
      <c r="R8" s="33">
        <v>303</v>
      </c>
      <c r="S8" s="33">
        <v>254</v>
      </c>
      <c r="T8" s="33">
        <v>0</v>
      </c>
      <c r="U8" s="33">
        <v>0</v>
      </c>
      <c r="V8" s="33">
        <v>0</v>
      </c>
      <c r="W8" s="33">
        <v>0</v>
      </c>
    </row>
    <row r="9" spans="1:54">
      <c r="A9" t="s">
        <v>111</v>
      </c>
      <c r="B9" t="s">
        <v>111</v>
      </c>
      <c r="C9" t="s">
        <v>60</v>
      </c>
      <c r="D9">
        <v>80</v>
      </c>
      <c r="E9">
        <v>0</v>
      </c>
      <c r="F9">
        <v>321</v>
      </c>
      <c r="G9">
        <v>6</v>
      </c>
      <c r="H9">
        <v>225</v>
      </c>
      <c r="I9">
        <v>48</v>
      </c>
      <c r="J9">
        <v>0</v>
      </c>
      <c r="K9">
        <v>0</v>
      </c>
      <c r="L9">
        <v>0</v>
      </c>
      <c r="M9">
        <v>320</v>
      </c>
      <c r="N9">
        <v>6</v>
      </c>
      <c r="O9">
        <v>225</v>
      </c>
      <c r="P9">
        <v>48</v>
      </c>
      <c r="Q9">
        <v>0</v>
      </c>
      <c r="R9">
        <v>680</v>
      </c>
      <c r="S9">
        <v>599</v>
      </c>
      <c r="T9" s="33">
        <v>0</v>
      </c>
      <c r="U9" s="33">
        <v>0</v>
      </c>
      <c r="V9" s="33">
        <v>0</v>
      </c>
      <c r="W9" s="33">
        <v>0</v>
      </c>
    </row>
    <row r="10" spans="1:54">
      <c r="A10" t="s">
        <v>112</v>
      </c>
      <c r="B10" t="s">
        <v>113</v>
      </c>
      <c r="C10" t="s">
        <v>64</v>
      </c>
      <c r="D10">
        <v>1</v>
      </c>
      <c r="E10">
        <v>0</v>
      </c>
      <c r="F10">
        <v>1</v>
      </c>
      <c r="G10">
        <v>0</v>
      </c>
      <c r="H10">
        <v>0</v>
      </c>
      <c r="I10">
        <v>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5</v>
      </c>
      <c r="Q10">
        <v>0</v>
      </c>
      <c r="R10">
        <v>7</v>
      </c>
      <c r="S10">
        <v>5</v>
      </c>
      <c r="T10" s="33">
        <v>0</v>
      </c>
      <c r="U10" s="33">
        <v>0</v>
      </c>
      <c r="V10" s="33">
        <v>0</v>
      </c>
      <c r="W10" s="33">
        <v>0</v>
      </c>
    </row>
    <row r="11" spans="1:54">
      <c r="A11" t="s">
        <v>114</v>
      </c>
      <c r="B11" t="s">
        <v>115</v>
      </c>
      <c r="C11" t="s">
        <v>73</v>
      </c>
      <c r="D11">
        <v>0</v>
      </c>
      <c r="E11">
        <v>0</v>
      </c>
      <c r="F11">
        <v>6</v>
      </c>
      <c r="G11">
        <v>0</v>
      </c>
      <c r="H11">
        <v>0</v>
      </c>
      <c r="I11">
        <v>0</v>
      </c>
      <c r="J11">
        <v>0</v>
      </c>
      <c r="K11">
        <v>4</v>
      </c>
      <c r="L11">
        <v>0</v>
      </c>
      <c r="M11">
        <v>6</v>
      </c>
      <c r="N11">
        <v>0</v>
      </c>
      <c r="O11">
        <v>0</v>
      </c>
      <c r="P11">
        <v>0</v>
      </c>
      <c r="Q11">
        <v>0</v>
      </c>
      <c r="R11">
        <v>6</v>
      </c>
      <c r="S11">
        <v>10</v>
      </c>
      <c r="T11" s="33">
        <v>0</v>
      </c>
      <c r="U11" s="33">
        <v>0</v>
      </c>
      <c r="V11" s="33">
        <v>0</v>
      </c>
      <c r="W11" s="33">
        <v>0</v>
      </c>
    </row>
    <row r="12" spans="1:54">
      <c r="A12" t="s">
        <v>114</v>
      </c>
      <c r="B12" t="s">
        <v>116</v>
      </c>
      <c r="C12" t="s">
        <v>70</v>
      </c>
      <c r="D12">
        <v>2</v>
      </c>
      <c r="E12">
        <v>0</v>
      </c>
      <c r="F12">
        <v>5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4</v>
      </c>
      <c r="N12">
        <v>0</v>
      </c>
      <c r="O12">
        <v>0</v>
      </c>
      <c r="P12">
        <v>0</v>
      </c>
      <c r="Q12">
        <v>0</v>
      </c>
      <c r="R12">
        <v>7</v>
      </c>
      <c r="S12">
        <v>5</v>
      </c>
      <c r="T12" s="33">
        <v>0</v>
      </c>
      <c r="U12" s="33">
        <v>0</v>
      </c>
      <c r="V12" s="33">
        <v>0</v>
      </c>
      <c r="W12" s="33">
        <v>0</v>
      </c>
    </row>
    <row r="13" spans="1:54">
      <c r="A13" t="s">
        <v>117</v>
      </c>
      <c r="B13" t="s">
        <v>118</v>
      </c>
      <c r="C13" t="s">
        <v>77</v>
      </c>
      <c r="D13">
        <v>11</v>
      </c>
      <c r="E13">
        <v>0</v>
      </c>
      <c r="F13">
        <v>0</v>
      </c>
      <c r="G13">
        <v>0</v>
      </c>
      <c r="H13">
        <v>0</v>
      </c>
      <c r="I13">
        <v>0</v>
      </c>
      <c r="J13">
        <v>12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11</v>
      </c>
      <c r="R13">
        <v>23</v>
      </c>
      <c r="S13">
        <v>12</v>
      </c>
      <c r="T13" s="33">
        <v>0</v>
      </c>
      <c r="U13" s="33">
        <v>0</v>
      </c>
      <c r="V13" s="33">
        <v>0</v>
      </c>
      <c r="W13" s="33">
        <v>0</v>
      </c>
    </row>
    <row r="14" spans="1:54">
      <c r="A14" t="s">
        <v>119</v>
      </c>
      <c r="D14">
        <v>144</v>
      </c>
      <c r="E14">
        <v>27</v>
      </c>
      <c r="F14">
        <v>453</v>
      </c>
      <c r="G14">
        <v>6</v>
      </c>
      <c r="H14">
        <v>225</v>
      </c>
      <c r="I14">
        <v>349</v>
      </c>
      <c r="J14">
        <v>12</v>
      </c>
      <c r="K14">
        <v>43</v>
      </c>
      <c r="L14">
        <v>6</v>
      </c>
      <c r="M14">
        <v>413</v>
      </c>
      <c r="N14">
        <v>6</v>
      </c>
      <c r="O14">
        <v>225</v>
      </c>
      <c r="P14">
        <v>349</v>
      </c>
      <c r="Q14">
        <v>11</v>
      </c>
      <c r="R14">
        <v>1216</v>
      </c>
      <c r="S14">
        <v>1053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98202AE-FD7E-4E9D-AC73-FD210E356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Suprema Corte de Justicia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Julio C. Pena A.</cp:lastModifiedBy>
  <cp:revision/>
  <dcterms:created xsi:type="dcterms:W3CDTF">2000-12-15T15:45:48Z</dcterms:created>
  <dcterms:modified xsi:type="dcterms:W3CDTF">2022-01-27T11:51:03Z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1108216116</vt:i4>
  </property>
  <property fmtid="{D5CDD505-2E9C-101B-9397-08002B2CF9AE}" pid="3" name="_EmailSubject">
    <vt:lpwstr/>
  </property>
  <property fmtid="{D5CDD505-2E9C-101B-9397-08002B2CF9AE}" pid="4" name="_AuthorEmail">
    <vt:lpwstr>Kcastro@suprema.gov.do</vt:lpwstr>
  </property>
  <property fmtid="{D5CDD505-2E9C-101B-9397-08002B2CF9AE}" pid="5" name="_AuthorEmailDisplayName">
    <vt:lpwstr>Katiusca de Castro</vt:lpwstr>
  </property>
  <property fmtid="{D5CDD505-2E9C-101B-9397-08002B2CF9AE}" pid="6" name="_PreviousAdHocReviewCycleID">
    <vt:i4>-1760284149</vt:i4>
  </property>
  <property fmtid="{D5CDD505-2E9C-101B-9397-08002B2CF9AE}" pid="7" name="_ReviewingToolsShownOnce">
    <vt:lpwstr/>
  </property>
</Properties>
</file>