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rmanzueta_poderjudicial_gob_do/Documents/03 BOLETINES/BOLETIN 2021/Enero Sep 2021/"/>
    </mc:Choice>
  </mc:AlternateContent>
  <xr:revisionPtr revIDLastSave="343" documentId="13_ncr:1_{E1CBE124-D145-400D-88F5-8E2B61D66F62}" xr6:coauthVersionLast="47" xr6:coauthVersionMax="47" xr10:uidLastSave="{E65E51CF-B6E7-4D08-AD92-C483EDCFF3C4}"/>
  <bookViews>
    <workbookView xWindow="-120" yWindow="-120" windowWidth="25440" windowHeight="15390" xr2:uid="{00000000-000D-0000-FFFF-FFFF00000000}"/>
  </bookViews>
  <sheets>
    <sheet name="Tribunal" sheetId="6" r:id="rId1"/>
    <sheet name="Distrito" sheetId="8" state="hidden" r:id="rId2"/>
    <sheet name="Dep" sheetId="11" state="hidden" r:id="rId3"/>
    <sheet name="Base de Datos" sheetId="13" state="hidden" r:id="rId4"/>
  </sheets>
  <definedNames>
    <definedName name="_xlnm.Print_Area" localSheetId="1">Distrito!$A$1:$G$49</definedName>
    <definedName name="_xlnm.Print_Area" localSheetId="0">Tribunal!$A:$H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6" l="1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71" i="6"/>
  <c r="E72" i="6"/>
  <c r="E73" i="6"/>
  <c r="E74" i="6"/>
  <c r="E75" i="6"/>
  <c r="E76" i="6"/>
  <c r="E77" i="6"/>
  <c r="E78" i="6"/>
  <c r="E79" i="6"/>
  <c r="E68" i="6"/>
  <c r="E69" i="6"/>
  <c r="E70" i="6"/>
  <c r="H67" i="6"/>
  <c r="H68" i="6"/>
  <c r="H69" i="6"/>
  <c r="H70" i="6"/>
  <c r="G64" i="6"/>
  <c r="F64" i="6"/>
  <c r="D64" i="6"/>
  <c r="C64" i="6"/>
  <c r="G66" i="6"/>
  <c r="D66" i="6"/>
  <c r="F66" i="6"/>
  <c r="C66" i="6"/>
  <c r="F47" i="8" l="1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5" i="11" s="1"/>
  <c r="F17" i="8"/>
  <c r="F16" i="8"/>
  <c r="F15" i="8"/>
  <c r="F14" i="8"/>
  <c r="F13" i="11" s="1"/>
  <c r="F13" i="8"/>
  <c r="F12" i="11" s="1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5" i="11" s="1"/>
  <c r="E17" i="8"/>
  <c r="E16" i="8"/>
  <c r="E15" i="8"/>
  <c r="E14" i="8"/>
  <c r="E13" i="8"/>
  <c r="E12" i="11" s="1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5" i="11" s="1"/>
  <c r="C17" i="8"/>
  <c r="C16" i="8"/>
  <c r="C14" i="11" s="1"/>
  <c r="C15" i="8"/>
  <c r="C14" i="8"/>
  <c r="C13" i="8"/>
  <c r="C12" i="11" s="1"/>
  <c r="B40" i="8"/>
  <c r="B41" i="8"/>
  <c r="B42" i="8"/>
  <c r="B43" i="8"/>
  <c r="B44" i="8"/>
  <c r="B45" i="8"/>
  <c r="B46" i="8"/>
  <c r="B47" i="8"/>
  <c r="B39" i="8"/>
  <c r="B38" i="8"/>
  <c r="B35" i="8"/>
  <c r="B36" i="8"/>
  <c r="B37" i="8"/>
  <c r="B34" i="8"/>
  <c r="B30" i="8"/>
  <c r="B31" i="8"/>
  <c r="B32" i="8"/>
  <c r="B29" i="8"/>
  <c r="B28" i="8"/>
  <c r="B33" i="8"/>
  <c r="B26" i="8"/>
  <c r="B27" i="8"/>
  <c r="B25" i="8"/>
  <c r="B24" i="8"/>
  <c r="B21" i="8"/>
  <c r="B22" i="8"/>
  <c r="B23" i="8"/>
  <c r="B20" i="8"/>
  <c r="B19" i="8"/>
  <c r="B18" i="8"/>
  <c r="B15" i="11" s="1"/>
  <c r="B17" i="8"/>
  <c r="B16" i="8"/>
  <c r="B15" i="8"/>
  <c r="B14" i="8"/>
  <c r="B13" i="8"/>
  <c r="B12" i="11" s="1"/>
  <c r="B13" i="11" l="1"/>
  <c r="B20" i="11"/>
  <c r="B21" i="11"/>
  <c r="C13" i="11"/>
  <c r="C21" i="11"/>
  <c r="E16" i="11"/>
  <c r="F14" i="11"/>
  <c r="F17" i="11"/>
  <c r="B18" i="11"/>
  <c r="C16" i="11"/>
  <c r="C17" i="11"/>
  <c r="C18" i="11"/>
  <c r="C20" i="11"/>
  <c r="E14" i="11"/>
  <c r="E18" i="11"/>
  <c r="E19" i="11"/>
  <c r="F18" i="11"/>
  <c r="F20" i="11"/>
  <c r="F21" i="11"/>
  <c r="F22" i="11"/>
  <c r="B22" i="11"/>
  <c r="E17" i="11"/>
  <c r="B16" i="11"/>
  <c r="B14" i="11"/>
  <c r="B17" i="11"/>
  <c r="B19" i="11"/>
  <c r="C19" i="11"/>
  <c r="C22" i="11"/>
  <c r="E13" i="11"/>
  <c r="E20" i="11"/>
  <c r="E21" i="11"/>
  <c r="E22" i="11"/>
  <c r="F16" i="11"/>
  <c r="F19" i="11"/>
  <c r="B48" i="8"/>
  <c r="C80" i="6"/>
  <c r="H33" i="6"/>
  <c r="H21" i="6" l="1"/>
  <c r="H22" i="6"/>
  <c r="H40" i="6" l="1"/>
  <c r="H30" i="6" l="1"/>
  <c r="H31" i="6"/>
  <c r="H58" i="6"/>
  <c r="H64" i="6" l="1"/>
  <c r="H78" i="6" l="1"/>
  <c r="E67" i="6" l="1"/>
  <c r="H28" i="6"/>
  <c r="D1" i="13"/>
  <c r="E1" i="13"/>
  <c r="F1" i="13"/>
  <c r="G1" i="13"/>
  <c r="H1" i="13"/>
  <c r="I1" i="13"/>
  <c r="J1" i="13"/>
  <c r="K1" i="13"/>
  <c r="L1" i="13"/>
  <c r="M1" i="13"/>
  <c r="N1" i="13"/>
  <c r="O1" i="13"/>
  <c r="P1" i="13"/>
  <c r="Q1" i="13"/>
  <c r="R1" i="13"/>
  <c r="S1" i="13"/>
  <c r="T1" i="13"/>
  <c r="U1" i="13"/>
  <c r="V1" i="13"/>
  <c r="W1" i="13"/>
  <c r="X1" i="13"/>
  <c r="Y1" i="13"/>
  <c r="Z1" i="13"/>
  <c r="C1" i="13"/>
  <c r="H57" i="6" l="1"/>
  <c r="H26" i="6"/>
  <c r="H24" i="6"/>
  <c r="H18" i="6"/>
  <c r="H66" i="6"/>
  <c r="H63" i="6"/>
  <c r="H29" i="6"/>
  <c r="H14" i="6"/>
  <c r="H25" i="6"/>
  <c r="H61" i="6"/>
  <c r="H59" i="6"/>
  <c r="H37" i="6"/>
  <c r="H35" i="6"/>
  <c r="H23" i="6"/>
  <c r="H17" i="6"/>
  <c r="H79" i="6"/>
  <c r="H71" i="6"/>
  <c r="H50" i="6"/>
  <c r="H41" i="6"/>
  <c r="H32" i="6"/>
  <c r="H47" i="6" l="1"/>
  <c r="H62" i="6"/>
  <c r="H42" i="6"/>
  <c r="H34" i="6"/>
  <c r="H43" i="6"/>
  <c r="H52" i="6"/>
  <c r="H65" i="6"/>
  <c r="H73" i="6"/>
  <c r="H15" i="6"/>
  <c r="H39" i="6"/>
  <c r="H56" i="6"/>
  <c r="H49" i="6"/>
  <c r="H16" i="6"/>
  <c r="H36" i="6"/>
  <c r="H54" i="6"/>
  <c r="H27" i="6"/>
  <c r="H45" i="6"/>
  <c r="H55" i="6"/>
  <c r="H75" i="6"/>
  <c r="H51" i="6"/>
  <c r="H74" i="6"/>
  <c r="H72" i="6"/>
  <c r="H20" i="6"/>
  <c r="H38" i="6"/>
  <c r="H48" i="6"/>
  <c r="H60" i="6"/>
  <c r="H77" i="6"/>
  <c r="H19" i="6"/>
  <c r="H44" i="6"/>
  <c r="H53" i="6"/>
  <c r="H76" i="6"/>
  <c r="H13" i="6" l="1"/>
  <c r="D21" i="11"/>
  <c r="A50" i="8"/>
  <c r="A49" i="8"/>
  <c r="A8" i="8"/>
  <c r="A7" i="11" s="1"/>
  <c r="A7" i="8"/>
  <c r="A6" i="11" s="1"/>
  <c r="A6" i="8"/>
  <c r="A5" i="11" s="1"/>
  <c r="G12" i="11" l="1"/>
  <c r="D14" i="11"/>
  <c r="G22" i="11"/>
  <c r="G20" i="11"/>
  <c r="G17" i="11"/>
  <c r="H80" i="6"/>
  <c r="G15" i="11"/>
  <c r="D16" i="11"/>
  <c r="G21" i="11"/>
  <c r="D19" i="11"/>
  <c r="D15" i="11"/>
  <c r="D18" i="11"/>
  <c r="G14" i="11"/>
  <c r="D12" i="11"/>
  <c r="D20" i="11"/>
  <c r="G16" i="11"/>
  <c r="D22" i="11"/>
  <c r="G13" i="11"/>
  <c r="G18" i="11"/>
  <c r="G19" i="11"/>
  <c r="D13" i="11"/>
  <c r="D17" i="11"/>
  <c r="E48" i="8"/>
  <c r="G23" i="8"/>
  <c r="D26" i="8"/>
  <c r="D47" i="8"/>
  <c r="D30" i="8"/>
  <c r="D27" i="8"/>
  <c r="G25" i="8"/>
  <c r="D32" i="8"/>
  <c r="D21" i="8"/>
  <c r="D22" i="8"/>
  <c r="D15" i="8"/>
  <c r="D28" i="8"/>
  <c r="D39" i="8"/>
  <c r="G17" i="8"/>
  <c r="G26" i="8"/>
  <c r="G28" i="8"/>
  <c r="D43" i="8"/>
  <c r="G32" i="8"/>
  <c r="D17" i="8"/>
  <c r="D20" i="8"/>
  <c r="D36" i="8"/>
  <c r="D29" i="8"/>
  <c r="D33" i="8"/>
  <c r="D37" i="8"/>
  <c r="D34" i="8"/>
  <c r="D31" i="8"/>
  <c r="D80" i="6"/>
  <c r="G80" i="6"/>
  <c r="F80" i="6"/>
  <c r="G45" i="8"/>
  <c r="D46" i="8"/>
  <c r="G46" i="8"/>
  <c r="G41" i="8"/>
  <c r="G36" i="8"/>
  <c r="G30" i="8"/>
  <c r="G22" i="8"/>
  <c r="G20" i="8"/>
  <c r="D23" i="8"/>
  <c r="G15" i="8"/>
  <c r="G21" i="8"/>
  <c r="G29" i="8"/>
  <c r="G31" i="8"/>
  <c r="G33" i="8"/>
  <c r="G34" i="8"/>
  <c r="G37" i="8"/>
  <c r="G39" i="8"/>
  <c r="G42" i="8"/>
  <c r="G44" i="8"/>
  <c r="G47" i="8"/>
  <c r="D35" i="8"/>
  <c r="D45" i="8"/>
  <c r="D40" i="8"/>
  <c r="D41" i="8"/>
  <c r="G27" i="8"/>
  <c r="G35" i="8"/>
  <c r="G38" i="8" l="1"/>
  <c r="G24" i="8"/>
  <c r="D44" i="8"/>
  <c r="D19" i="8"/>
  <c r="G19" i="8"/>
  <c r="D24" i="8"/>
  <c r="D18" i="8"/>
  <c r="D38" i="8"/>
  <c r="D14" i="8"/>
  <c r="G43" i="8"/>
  <c r="G14" i="8"/>
  <c r="D16" i="8"/>
  <c r="G16" i="8"/>
  <c r="D13" i="8"/>
  <c r="G13" i="8"/>
  <c r="D25" i="8"/>
  <c r="G40" i="8"/>
  <c r="F48" i="8"/>
  <c r="G18" i="8"/>
  <c r="D42" i="8"/>
  <c r="E80" i="6"/>
  <c r="C48" i="8"/>
  <c r="C23" i="11" l="1"/>
  <c r="G48" i="8"/>
  <c r="F23" i="11"/>
  <c r="E23" i="11"/>
  <c r="D48" i="8"/>
  <c r="B23" i="11"/>
  <c r="G23" i="11" l="1"/>
  <c r="D23" i="11"/>
</calcChain>
</file>

<file path=xl/sharedStrings.xml><?xml version="1.0" encoding="utf-8"?>
<sst xmlns="http://schemas.openxmlformats.org/spreadsheetml/2006/main" count="343" uniqueCount="183">
  <si>
    <t>JURISDICCIÓN CIVIL Y COMERCIAL: PRIMERA INSTANCIA</t>
  </si>
  <si>
    <t>ENTRADA Y SALIDA DE CASOS</t>
  </si>
  <si>
    <t>Enero-Septiembre 2021</t>
  </si>
  <si>
    <t>DISTRIBUCIÓN SEGÚN TRIBUNAL</t>
  </si>
  <si>
    <t>DISTRITO JUDICIAL</t>
  </si>
  <si>
    <t>TRIBUNAL</t>
  </si>
  <si>
    <t>ENTRADOS</t>
  </si>
  <si>
    <t>TOTAL</t>
  </si>
  <si>
    <t>SALIDAS*</t>
  </si>
  <si>
    <t>Contenciosos</t>
  </si>
  <si>
    <t>Administrativos</t>
  </si>
  <si>
    <t>Distrito Nacional</t>
  </si>
  <si>
    <t>1ra. Sala</t>
  </si>
  <si>
    <t>1RA. SALA CÁMARA CIVIL DEL DISTRITO NACIONAL</t>
  </si>
  <si>
    <t>2da. Sala</t>
  </si>
  <si>
    <t>2DA. SALA CÁMARA CIVIL DEL DISTRITO NACIONAL</t>
  </si>
  <si>
    <t>3ra. Sala</t>
  </si>
  <si>
    <t>3RA. SALA CÁMARA CIVIL DEL DISTRITO NACIONAL</t>
  </si>
  <si>
    <t>4ta. Sala</t>
  </si>
  <si>
    <t>4TA. SALA CÁMARA CIVIL DEL DISTRITO NACIONAL</t>
  </si>
  <si>
    <t>5ta. Sala</t>
  </si>
  <si>
    <t>5TA. SALA CÁMARA CIVIL DEL DISTRITO NACIONAL</t>
  </si>
  <si>
    <t>6ta. Sala, Familia</t>
  </si>
  <si>
    <t>7ma. Sala, Familia</t>
  </si>
  <si>
    <t>7MA. SALA CÁMARA CIVIL DE DISTRITO NACIONAL</t>
  </si>
  <si>
    <t>8va. Sala, Familia</t>
  </si>
  <si>
    <t>8VA. SALA CÁMARA CIVIL DE DISTRITO NACIONAL</t>
  </si>
  <si>
    <t>9na. Sala, Comercial</t>
  </si>
  <si>
    <t>10ma. Sala, Comercial</t>
  </si>
  <si>
    <t>Presidencia</t>
  </si>
  <si>
    <t>PRESIDENCIA DE CÁMARA CIVIL DEL DISTRITO NACIONAL</t>
  </si>
  <si>
    <t>Santo Domingo</t>
  </si>
  <si>
    <t>4ta. Sala, Familia</t>
  </si>
  <si>
    <t>4TA. SALA CÁMARA CIVIL DE SANTO DOMINGO</t>
  </si>
  <si>
    <t>PRESIDENCIA CÁMARA CIVIL SANTO DOMINGO</t>
  </si>
  <si>
    <t>Monte Plata</t>
  </si>
  <si>
    <t>C. Civil+Trabajo+NNA</t>
  </si>
  <si>
    <t>CÁMARA CIVIL DE MONTE PLATA</t>
  </si>
  <si>
    <t>Santiago</t>
  </si>
  <si>
    <t>1RA. SALA CÁMARA CIVIL DE SANTIAGO</t>
  </si>
  <si>
    <t>2DA. SALA CÁMARA CIVIL DE SANTIAGO</t>
  </si>
  <si>
    <t>3RA. SALA CÁMARA CIVIL DE SANTIAGO</t>
  </si>
  <si>
    <t>4TA. SALA CÁMARA CIVIL DE SANTIAGO</t>
  </si>
  <si>
    <t>5ta. Sala, Familia</t>
  </si>
  <si>
    <t>5TA. SALA CÁMARA CIVIL DE SANTIAGO</t>
  </si>
  <si>
    <t>6TA. SALA CÁMARA CIVIL DE SANTIAGO</t>
  </si>
  <si>
    <t>PRESIDENCIA CÁMARA CIVIL DE SANTIAGO</t>
  </si>
  <si>
    <r>
      <t>Valverde</t>
    </r>
    <r>
      <rPr>
        <vertAlign val="superscript"/>
        <sz val="10"/>
        <color theme="1"/>
        <rFont val="Tahoma"/>
        <family val="2"/>
      </rPr>
      <t xml:space="preserve"> </t>
    </r>
  </si>
  <si>
    <t>CÁMARA CIVIL DE VALVERDE</t>
  </si>
  <si>
    <t>Puerto Plata</t>
  </si>
  <si>
    <t>1RA.  SALA CIVIL DE PUERTO PLATA</t>
  </si>
  <si>
    <t>La Vega</t>
  </si>
  <si>
    <t>1RA. SALA CÁMARA CIVIL DE LA VEGA</t>
  </si>
  <si>
    <t>2DA. SALA CÁMARA CIVIL DE LA VEGA</t>
  </si>
  <si>
    <t>Monseñol Noel</t>
  </si>
  <si>
    <t>CÁMARA CIVIL DE MONSEÑOR NOUEL</t>
  </si>
  <si>
    <t>Espaillat</t>
  </si>
  <si>
    <t>CÁMARA CIVIL DE ESPAILLAT</t>
  </si>
  <si>
    <t>Sánchez Ramírez</t>
  </si>
  <si>
    <t>CÁMARA CIVIL DE SÁNCHEZ RAMÍREZ</t>
  </si>
  <si>
    <t>Constanza</t>
  </si>
  <si>
    <t>Plenitud</t>
  </si>
  <si>
    <t>JUZGADO DE PRIMERA INSTANCIA DE CONSTANZA</t>
  </si>
  <si>
    <t>Duarte</t>
  </si>
  <si>
    <t>1RA. SALA CÁMARA CIVIL DE DUARTE</t>
  </si>
  <si>
    <t>2DA. SALA CÁMARA CIVIL DE DUARTE</t>
  </si>
  <si>
    <t>Hermanas Mirabal</t>
  </si>
  <si>
    <t>CÁMARA CIVIL DE HERMANAS MIRABAL</t>
  </si>
  <si>
    <t>María Trinidad Sánchez</t>
  </si>
  <si>
    <t>Cámara Civil+Trabajo</t>
  </si>
  <si>
    <t>CÁMARA CIVIL DE MARÍA TRINIDAD SÁNCHEZ</t>
  </si>
  <si>
    <t>Samaná</t>
  </si>
  <si>
    <t>CÁMARA CIVIL DE SAMANÁ</t>
  </si>
  <si>
    <t>San Cristóbal</t>
  </si>
  <si>
    <t>2da. Sala, Familia</t>
  </si>
  <si>
    <t>Azua</t>
  </si>
  <si>
    <t>CÁMARA CIVIL DE AZUA</t>
  </si>
  <si>
    <t>Peravia</t>
  </si>
  <si>
    <t>CÁMARA CIVIL DE PERAVIA</t>
  </si>
  <si>
    <t>San José de Ocoa</t>
  </si>
  <si>
    <t>JUZGADO DE PRIMERA INSTANCIA DE SAN JOSÉ DE OCOA</t>
  </si>
  <si>
    <t>Villa Altagracia</t>
  </si>
  <si>
    <t>JUZGADO DE PRIMERA INSTANCIA DE VILLA ALTAGRACIA</t>
  </si>
  <si>
    <t>San Pedro de Macorís</t>
  </si>
  <si>
    <t>La Romana</t>
  </si>
  <si>
    <t>CÁMARA CIVIL DE LA ROMANA</t>
  </si>
  <si>
    <t>La Altagracia</t>
  </si>
  <si>
    <t>El Seibo</t>
  </si>
  <si>
    <t>CÁMARA CIVIL DE EL SEIBO</t>
  </si>
  <si>
    <t>Hato Mayor</t>
  </si>
  <si>
    <t>Barahona</t>
  </si>
  <si>
    <t>1ra. C. Civil+Trabajo</t>
  </si>
  <si>
    <t>1RA. SALA CÁMARA CIVIL DE BARAHONA</t>
  </si>
  <si>
    <t>2da. C. Civil+Trabajo</t>
  </si>
  <si>
    <t>2DA. SALA CÁMARA CIVIL DE BARAHONA</t>
  </si>
  <si>
    <t>Independencia</t>
  </si>
  <si>
    <t>JUZGADO DE PRIMERA INSTANCIA DE INDEPENDENCIA</t>
  </si>
  <si>
    <t>Bahoruco</t>
  </si>
  <si>
    <t>JUZGADO DE PRIMERA INSTANCIA DE BAHORUCO</t>
  </si>
  <si>
    <t>Pedernales</t>
  </si>
  <si>
    <t>JUZGADO DE PRIMERA INSTANCIA DE PEDERNALES</t>
  </si>
  <si>
    <t>Montecristi</t>
  </si>
  <si>
    <t>CÁMARA CIVIL DE MONTECRISTI</t>
  </si>
  <si>
    <t>Santiago Rodríguez</t>
  </si>
  <si>
    <t>JUZGADO DE PRIMERA INSTANCIA DE SANTIAGO RODRÍGUEZ</t>
  </si>
  <si>
    <t>Dajabón</t>
  </si>
  <si>
    <t>JUZGADO DE PRIMERA INSTANCIA DE DAJABÓN</t>
  </si>
  <si>
    <t>San Juan</t>
  </si>
  <si>
    <t>CÁMARA CIVIL DE SAN JUAN DE LA MAGUANA</t>
  </si>
  <si>
    <t>Elías Piña</t>
  </si>
  <si>
    <t>JUZGADO DE PRIMERA INSTANCIA DE COMENDADOR</t>
  </si>
  <si>
    <t>Las Matas de Farfán</t>
  </si>
  <si>
    <t>JUZGADO DE PRIMERA INSTANCIA DE LAS MATAS DE FARFÁN</t>
  </si>
  <si>
    <t>*Sin considerar la fecha de entrada</t>
  </si>
  <si>
    <t>Nota: Cifras de carácter preliminar, sujetas a verificación</t>
  </si>
  <si>
    <t>DISTRIBUCIÓN SEGÚN DISTRITO JUDICIAL</t>
  </si>
  <si>
    <t>DISTRITOS JUDICIALES</t>
  </si>
  <si>
    <t>FALLADOS*</t>
  </si>
  <si>
    <t>Contencioso</t>
  </si>
  <si>
    <t>Valverde</t>
  </si>
  <si>
    <t>Monseñor Nouel</t>
  </si>
  <si>
    <t>Monte Cristi</t>
  </si>
  <si>
    <t>San Juan de la Maguana</t>
  </si>
  <si>
    <t>DISTRIBUCIÓN SEGÚN DEPARTAMENTO JUDICIAL</t>
  </si>
  <si>
    <t>DEPARTAMENTOS JUDICIALES</t>
  </si>
  <si>
    <t>Entrados</t>
  </si>
  <si>
    <t>Fallos Definitivos*</t>
  </si>
  <si>
    <t>Administrativo</t>
  </si>
  <si>
    <t>San Francisco de Macorís</t>
  </si>
  <si>
    <t>TOTALES</t>
  </si>
  <si>
    <t>Valores</t>
  </si>
  <si>
    <t>Grupo_Asunto_Entrada</t>
  </si>
  <si>
    <t>ENTRADA</t>
  </si>
  <si>
    <t>SALIDA</t>
  </si>
  <si>
    <t>Total ENTRADA</t>
  </si>
  <si>
    <t>Total SALIDA</t>
  </si>
  <si>
    <t>Departamento_Judicial</t>
  </si>
  <si>
    <t>Distrito_Jud_Caso</t>
  </si>
  <si>
    <t>Tribunal</t>
  </si>
  <si>
    <t>ADMINISTRATIVO</t>
  </si>
  <si>
    <t>CONTENCIOSO</t>
  </si>
  <si>
    <t>01 DISTRITO NACIONAL</t>
  </si>
  <si>
    <t>02 SANTO DOMINGO</t>
  </si>
  <si>
    <t>03 MONTE PLATA</t>
  </si>
  <si>
    <t>03 SANTIAGO</t>
  </si>
  <si>
    <t>04 SANTIAGO</t>
  </si>
  <si>
    <t>05 VALVERDE</t>
  </si>
  <si>
    <t>04 PUERTO PLATA</t>
  </si>
  <si>
    <t>06 PUERTO PLATA</t>
  </si>
  <si>
    <t>2DA. SALA CIVIL DE PUERTO PLATA</t>
  </si>
  <si>
    <t>05 LA VEGA</t>
  </si>
  <si>
    <t>07 LA VEGA</t>
  </si>
  <si>
    <t>08 MONSEÑOR NOUEL</t>
  </si>
  <si>
    <t>09 ESPAILLAT</t>
  </si>
  <si>
    <t>10 SÁNCHEZ RAMÍREZ</t>
  </si>
  <si>
    <t>11 CONSTANZA</t>
  </si>
  <si>
    <t>06 SAN FRANCISCO DE MACORÍS</t>
  </si>
  <si>
    <t>12 DUARTE</t>
  </si>
  <si>
    <t>13 HERMANAS MIRABAL</t>
  </si>
  <si>
    <t>14 MARÍA TRINIDAD SÁNCHEZ</t>
  </si>
  <si>
    <t>15 SAMANÁ</t>
  </si>
  <si>
    <t>07 SAN CRISTÓBAL</t>
  </si>
  <si>
    <t>17 AZUA</t>
  </si>
  <si>
    <t>18 PERAVIA</t>
  </si>
  <si>
    <t>19 SAN JOSÉ DE OCOA</t>
  </si>
  <si>
    <t>20 VILLA ALTAGRACIA</t>
  </si>
  <si>
    <t>08 SAN PEDRO DE MACORÍS</t>
  </si>
  <si>
    <t>22 LA ROMANA</t>
  </si>
  <si>
    <t>24 EL SEIBO</t>
  </si>
  <si>
    <t>09 BARAHONA</t>
  </si>
  <si>
    <t>26 BARAHONA</t>
  </si>
  <si>
    <t>27 INDEPENDENCIA</t>
  </si>
  <si>
    <t>28 BAHORUCO</t>
  </si>
  <si>
    <t>29 PEDERNALES</t>
  </si>
  <si>
    <t>10 MONTE CRISTI</t>
  </si>
  <si>
    <t>30 MONTECRISTI</t>
  </si>
  <si>
    <t>31 SANTIAGO RODRÍGUEZ</t>
  </si>
  <si>
    <t>32 DAJABÓN</t>
  </si>
  <si>
    <t>11 SAN JUAN DE LA MAGUANA</t>
  </si>
  <si>
    <t>33 SAN JUAN</t>
  </si>
  <si>
    <t>34 ELÍAS PIÑA</t>
  </si>
  <si>
    <t>35 LAS MATAS DE FARFÁN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</si>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</sst>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Bookman Old Style"/>
      <family val="1"/>
    </font>
    <font>
      <sz val="10"/>
      <name val="Bookman Old Style"/>
      <family val="1"/>
    </font>
    <font>
      <sz val="8"/>
      <color indexed="8"/>
      <name val="Bookman Old Style"/>
      <family val="1"/>
    </font>
    <font>
      <b/>
      <sz val="11"/>
      <name val="Bookman Old Style"/>
      <family val="1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color theme="0"/>
      <name val="Tahoma"/>
      <family val="2"/>
    </font>
    <font>
      <sz val="8"/>
      <color theme="0"/>
      <name val="Tahoma"/>
      <family val="2"/>
    </font>
    <font>
      <sz val="8"/>
      <color theme="0"/>
      <name val="Bookman Old Style"/>
      <family val="1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8"/>
      <color theme="0"/>
      <name val="Tahoma"/>
      <family val="2"/>
    </font>
    <font>
      <sz val="8"/>
      <color rgb="FFFFFFFF"/>
      <name val="Arial"/>
      <family val="2"/>
    </font>
    <font>
      <b/>
      <sz val="10"/>
      <name val="Bookman Old Style"/>
      <family val="1"/>
    </font>
    <font>
      <sz val="8"/>
      <name val="Arial"/>
      <family val="2"/>
    </font>
    <font>
      <sz val="8"/>
      <name val="Bookman Old Style"/>
      <family val="1"/>
    </font>
    <font>
      <sz val="10"/>
      <name val="Arial"/>
      <family val="2"/>
    </font>
    <font>
      <sz val="9"/>
      <color rgb="FFFF0000"/>
      <name val="Arial"/>
      <family val="2"/>
    </font>
    <font>
      <sz val="10"/>
      <color theme="0"/>
      <name val="Bookman Old Style"/>
      <family val="1"/>
    </font>
    <font>
      <sz val="10"/>
      <color theme="0"/>
      <name val="Tahoma"/>
      <family val="2"/>
    </font>
    <font>
      <vertAlign val="superscript"/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sz val="10"/>
      <color indexed="8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rgb="FF1F497D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2">
    <border>
      <left/>
      <right/>
      <top/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 style="medium">
        <color rgb="FFA2C4E0"/>
      </right>
      <top style="medium">
        <color rgb="FFA2C4E0"/>
      </top>
      <bottom style="medium">
        <color rgb="FF93B1CD"/>
      </bottom>
      <diagonal/>
    </border>
    <border>
      <left style="medium">
        <color theme="3" tint="0.59996337778862885"/>
      </left>
      <right style="medium">
        <color rgb="FF93B1CD"/>
      </right>
      <top style="medium">
        <color theme="3" tint="0.59996337778862885"/>
      </top>
      <bottom/>
      <diagonal/>
    </border>
    <border>
      <left style="medium">
        <color theme="3" tint="0.59996337778862885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theme="3" tint="0.59996337778862885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theme="3" tint="0.59996337778862885"/>
      </bottom>
      <diagonal/>
    </border>
    <border>
      <left style="medium">
        <color rgb="FF93B1CD"/>
      </left>
      <right style="medium">
        <color theme="3" tint="0.59996337778862885"/>
      </right>
      <top style="medium">
        <color theme="3" tint="0.59996337778862885"/>
      </top>
      <bottom/>
      <diagonal/>
    </border>
    <border>
      <left style="medium">
        <color rgb="FF93B1CD"/>
      </left>
      <right style="medium">
        <color theme="3" tint="0.59996337778862885"/>
      </right>
      <top/>
      <bottom style="medium">
        <color theme="3" tint="0.59996337778862885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/>
      <diagonal/>
    </border>
    <border>
      <left style="medium">
        <color rgb="FF93B1CD"/>
      </left>
      <right/>
      <top style="medium">
        <color rgb="FF93B1CD"/>
      </top>
      <bottom/>
      <diagonal/>
    </border>
    <border>
      <left/>
      <right style="medium">
        <color rgb="FFA2C4E0"/>
      </right>
      <top style="medium">
        <color rgb="FF93B1CD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rgb="FF93B1CD"/>
      </left>
      <right style="medium">
        <color theme="3" tint="0.59996337778862885"/>
      </right>
      <top style="medium">
        <color rgb="FF93B1CD"/>
      </top>
      <bottom style="medium">
        <color rgb="FF93B1CD"/>
      </bottom>
      <diagonal/>
    </border>
    <border>
      <left style="medium">
        <color theme="3" tint="0.59996337778862885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3">
    <xf numFmtId="0" fontId="0" fillId="0" borderId="0"/>
    <xf numFmtId="0" fontId="8" fillId="0" borderId="0"/>
    <xf numFmtId="0" fontId="3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5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9" fontId="2" fillId="0" borderId="0" xfId="3" applyFont="1"/>
    <xf numFmtId="3" fontId="8" fillId="0" borderId="2" xfId="0" applyNumberFormat="1" applyFont="1" applyBorder="1" applyAlignment="1">
      <alignment horizontal="center" vertical="center"/>
    </xf>
    <xf numFmtId="3" fontId="9" fillId="4" borderId="3" xfId="0" applyNumberFormat="1" applyFont="1" applyFill="1" applyBorder="1" applyAlignment="1">
      <alignment horizontal="center" vertical="center"/>
    </xf>
    <xf numFmtId="3" fontId="10" fillId="2" borderId="3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/>
    </xf>
    <xf numFmtId="3" fontId="14" fillId="4" borderId="3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5" borderId="1" xfId="1" applyFont="1" applyFill="1" applyBorder="1" applyAlignment="1">
      <alignment horizontal="center" vertical="center"/>
    </xf>
    <xf numFmtId="0" fontId="16" fillId="5" borderId="1" xfId="1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14" fontId="19" fillId="0" borderId="0" xfId="0" applyNumberFormat="1" applyFont="1"/>
    <xf numFmtId="0" fontId="18" fillId="0" borderId="0" xfId="0" applyFont="1"/>
    <xf numFmtId="0" fontId="19" fillId="0" borderId="0" xfId="0" applyFont="1" applyAlignment="1" applyProtection="1">
      <alignment vertical="center" wrapText="1"/>
      <protection locked="0"/>
    </xf>
    <xf numFmtId="43" fontId="2" fillId="0" borderId="0" xfId="7" applyFont="1"/>
    <xf numFmtId="9" fontId="21" fillId="0" borderId="0" xfId="3" applyFont="1"/>
    <xf numFmtId="0" fontId="13" fillId="3" borderId="7" xfId="0" applyFont="1" applyFill="1" applyBorder="1" applyAlignment="1">
      <alignment vertical="center"/>
    </xf>
    <xf numFmtId="14" fontId="19" fillId="0" borderId="0" xfId="0" applyNumberFormat="1" applyFont="1" applyProtection="1">
      <protection locked="0"/>
    </xf>
    <xf numFmtId="0" fontId="19" fillId="0" borderId="0" xfId="0" applyFont="1" applyProtection="1">
      <protection locked="0"/>
    </xf>
    <xf numFmtId="3" fontId="18" fillId="0" borderId="0" xfId="0" applyNumberFormat="1" applyFont="1" applyProtection="1">
      <protection locked="0"/>
    </xf>
    <xf numFmtId="0" fontId="18" fillId="0" borderId="0" xfId="0" applyFont="1" applyProtection="1">
      <protection locked="0"/>
    </xf>
    <xf numFmtId="0" fontId="18" fillId="0" borderId="0" xfId="2" applyFont="1" applyProtection="1">
      <protection locked="0"/>
    </xf>
    <xf numFmtId="0" fontId="18" fillId="0" borderId="0" xfId="2" applyFont="1"/>
    <xf numFmtId="0" fontId="23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25" fillId="6" borderId="0" xfId="0" applyFont="1" applyFill="1" applyAlignment="1">
      <alignment horizontal="center" vertical="center"/>
    </xf>
    <xf numFmtId="0" fontId="25" fillId="6" borderId="0" xfId="0" applyFont="1" applyFill="1"/>
    <xf numFmtId="0" fontId="25" fillId="6" borderId="0" xfId="0" applyFont="1" applyFill="1" applyAlignment="1">
      <alignment wrapText="1"/>
    </xf>
    <xf numFmtId="0" fontId="25" fillId="6" borderId="19" xfId="0" applyFont="1" applyFill="1" applyBorder="1"/>
    <xf numFmtId="0" fontId="25" fillId="7" borderId="0" xfId="0" applyFont="1" applyFill="1"/>
    <xf numFmtId="0" fontId="0" fillId="7" borderId="0" xfId="0" applyFill="1"/>
    <xf numFmtId="1" fontId="0" fillId="7" borderId="0" xfId="0" applyNumberFormat="1" applyFill="1"/>
    <xf numFmtId="0" fontId="25" fillId="0" borderId="0" xfId="0" applyFont="1"/>
    <xf numFmtId="1" fontId="0" fillId="0" borderId="0" xfId="0" applyNumberFormat="1"/>
    <xf numFmtId="0" fontId="25" fillId="7" borderId="19" xfId="0" applyFont="1" applyFill="1" applyBorder="1"/>
    <xf numFmtId="0" fontId="25" fillId="0" borderId="19" xfId="0" applyFont="1" applyBorder="1"/>
    <xf numFmtId="0" fontId="6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8" fillId="3" borderId="20" xfId="0" applyFont="1" applyFill="1" applyBorder="1" applyAlignment="1">
      <alignment vertical="center"/>
    </xf>
    <xf numFmtId="3" fontId="0" fillId="0" borderId="0" xfId="0" applyNumberFormat="1" applyProtection="1"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3" fontId="8" fillId="0" borderId="2" xfId="0" applyNumberFormat="1" applyFont="1" applyBorder="1" applyAlignment="1" applyProtection="1">
      <alignment horizontal="center" vertical="center"/>
      <protection locked="0"/>
    </xf>
    <xf numFmtId="3" fontId="8" fillId="0" borderId="2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left"/>
      <protection locked="0"/>
    </xf>
    <xf numFmtId="0" fontId="23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/>
    </xf>
    <xf numFmtId="0" fontId="8" fillId="3" borderId="15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22" fillId="2" borderId="5" xfId="2" applyFont="1" applyFill="1" applyBorder="1" applyAlignment="1">
      <alignment horizontal="center" vertical="center" wrapText="1"/>
    </xf>
    <xf numFmtId="0" fontId="22" fillId="2" borderId="6" xfId="2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22" fillId="2" borderId="9" xfId="2" applyFont="1" applyFill="1" applyBorder="1" applyAlignment="1">
      <alignment horizontal="center" vertical="center" wrapText="1"/>
    </xf>
    <xf numFmtId="0" fontId="22" fillId="2" borderId="10" xfId="2" applyFont="1" applyFill="1" applyBorder="1" applyAlignment="1">
      <alignment horizontal="center" vertical="center" wrapText="1"/>
    </xf>
    <xf numFmtId="0" fontId="22" fillId="2" borderId="11" xfId="2" applyFont="1" applyFill="1" applyBorder="1" applyAlignment="1">
      <alignment horizontal="center" vertical="center" wrapText="1"/>
    </xf>
    <xf numFmtId="0" fontId="22" fillId="2" borderId="12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12" fillId="2" borderId="6" xfId="2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2" borderId="9" xfId="2" applyFont="1" applyFill="1" applyBorder="1" applyAlignment="1">
      <alignment horizontal="center" vertical="center" wrapText="1"/>
    </xf>
    <xf numFmtId="0" fontId="12" fillId="2" borderId="10" xfId="2" applyFont="1" applyFill="1" applyBorder="1" applyAlignment="1">
      <alignment horizontal="center" vertical="center" wrapText="1"/>
    </xf>
    <xf numFmtId="0" fontId="12" fillId="2" borderId="11" xfId="2" applyFont="1" applyFill="1" applyBorder="1" applyAlignment="1">
      <alignment horizontal="center" vertical="center" wrapText="1"/>
    </xf>
    <xf numFmtId="0" fontId="12" fillId="2" borderId="12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6" fillId="5" borderId="7" xfId="1" applyFont="1" applyFill="1" applyBorder="1" applyAlignment="1">
      <alignment horizontal="center" vertical="center"/>
    </xf>
    <xf numFmtId="0" fontId="16" fillId="5" borderId="13" xfId="1" applyFont="1" applyFill="1" applyBorder="1" applyAlignment="1">
      <alignment horizontal="center" vertical="center"/>
    </xf>
    <xf numFmtId="0" fontId="16" fillId="5" borderId="8" xfId="1" applyFont="1" applyFill="1" applyBorder="1" applyAlignment="1">
      <alignment horizontal="center" vertical="center"/>
    </xf>
  </cellXfs>
  <cellStyles count="13">
    <cellStyle name="Millares" xfId="7" builtinId="3"/>
    <cellStyle name="Millares 2" xfId="12" xr:uid="{00000000-0005-0000-0000-000001000000}"/>
    <cellStyle name="Normal" xfId="0" builtinId="0"/>
    <cellStyle name="Normal 14" xfId="1" xr:uid="{00000000-0005-0000-0000-000003000000}"/>
    <cellStyle name="Normal 2" xfId="2" xr:uid="{00000000-0005-0000-0000-000004000000}"/>
    <cellStyle name="Normal 2 2" xfId="5" xr:uid="{00000000-0005-0000-0000-000005000000}"/>
    <cellStyle name="Normal 2 2 2" xfId="10" xr:uid="{00000000-0005-0000-0000-000006000000}"/>
    <cellStyle name="Normal 2 3" xfId="8" xr:uid="{00000000-0005-0000-0000-000007000000}"/>
    <cellStyle name="Normal 3" xfId="4" xr:uid="{00000000-0005-0000-0000-000008000000}"/>
    <cellStyle name="Normal 3 2" xfId="9" xr:uid="{00000000-0005-0000-0000-000009000000}"/>
    <cellStyle name="Porcentaje" xfId="3" builtinId="5"/>
    <cellStyle name="Porcentual 2" xfId="6" xr:uid="{00000000-0005-0000-0000-00000B000000}"/>
    <cellStyle name="Porcentual 2 2" xfId="11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447675</xdr:colOff>
      <xdr:row>22</xdr:row>
      <xdr:rowOff>114300</xdr:rowOff>
    </xdr:from>
    <xdr:ext cx="184731" cy="217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47850" y="3848100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800">
            <a:solidFill>
              <a:srgbClr val="FF0000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-9525</xdr:rowOff>
    </xdr:from>
    <xdr:to>
      <xdr:col>2</xdr:col>
      <xdr:colOff>85725</xdr:colOff>
      <xdr:row>3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9507F54-C48F-40D1-A596-77B60BF58937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-9525"/>
          <a:ext cx="3257550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552450</xdr:colOff>
      <xdr:row>3</xdr:row>
      <xdr:rowOff>142875</xdr:rowOff>
    </xdr:to>
    <xdr:pic>
      <xdr:nvPicPr>
        <xdr:cNvPr id="7244" name="2 Imagen" descr="estadisticas 4.JPG">
          <a:extLst>
            <a:ext uri="{FF2B5EF4-FFF2-40B4-BE49-F238E27FC236}">
              <a16:creationId xmlns:a16="http://schemas.microsoft.com/office/drawing/2014/main" id="{00000000-0008-0000-0100-00004C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4384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466725</xdr:colOff>
      <xdr:row>4</xdr:row>
      <xdr:rowOff>2983</xdr:rowOff>
    </xdr:to>
    <xdr:pic>
      <xdr:nvPicPr>
        <xdr:cNvPr id="2" name="1 Imagen" descr="estadisticas 4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76500" cy="732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90"/>
  <sheetViews>
    <sheetView tabSelected="1" workbookViewId="0">
      <selection activeCell="C13" sqref="C13"/>
    </sheetView>
  </sheetViews>
  <sheetFormatPr baseColWidth="10" defaultColWidth="11.42578125" defaultRowHeight="12.75" x14ac:dyDescent="0.2"/>
  <cols>
    <col min="1" max="1" width="20.7109375" customWidth="1"/>
    <col min="2" max="2" width="26.85546875" customWidth="1"/>
    <col min="3" max="3" width="15.28515625" customWidth="1"/>
    <col min="4" max="4" width="18.140625" customWidth="1"/>
    <col min="5" max="5" width="13.85546875" customWidth="1"/>
    <col min="6" max="7" width="17.5703125" customWidth="1"/>
    <col min="8" max="8" width="14" customWidth="1"/>
    <col min="9" max="14" width="11.42578125" customWidth="1"/>
  </cols>
  <sheetData>
    <row r="1" spans="1:8" ht="15" x14ac:dyDescent="0.25">
      <c r="B1" s="3"/>
      <c r="C1" s="3"/>
      <c r="D1" s="3"/>
      <c r="E1" s="3"/>
      <c r="F1" s="3"/>
      <c r="G1" s="3"/>
    </row>
    <row r="2" spans="1:8" ht="15" x14ac:dyDescent="0.25">
      <c r="A2" s="5"/>
      <c r="B2" s="3"/>
      <c r="C2" s="3"/>
      <c r="D2" s="3"/>
      <c r="E2" s="3"/>
      <c r="F2" s="3"/>
      <c r="G2" s="3"/>
    </row>
    <row r="3" spans="1:8" ht="15" x14ac:dyDescent="0.25">
      <c r="A3" s="5"/>
      <c r="B3" s="3"/>
      <c r="C3" s="3"/>
      <c r="D3" s="3"/>
      <c r="E3" s="3"/>
      <c r="F3" s="3"/>
      <c r="G3" s="3"/>
    </row>
    <row r="4" spans="1:8" ht="15" x14ac:dyDescent="0.25">
      <c r="A4" s="5"/>
      <c r="B4" s="3"/>
      <c r="C4" s="3"/>
      <c r="D4" s="3"/>
      <c r="E4" s="3"/>
      <c r="F4" s="3"/>
      <c r="G4" s="3"/>
    </row>
    <row r="5" spans="1:8" ht="4.5" customHeight="1" x14ac:dyDescent="0.25">
      <c r="A5" s="5"/>
      <c r="B5" s="3"/>
      <c r="C5" s="3"/>
      <c r="D5" s="3"/>
      <c r="E5" s="3"/>
      <c r="F5" s="3"/>
      <c r="G5" s="3"/>
    </row>
    <row r="6" spans="1:8" ht="15" x14ac:dyDescent="0.25">
      <c r="A6" s="5" t="s">
        <v>0</v>
      </c>
      <c r="B6" s="3"/>
      <c r="C6" s="3"/>
      <c r="D6" s="3"/>
      <c r="E6" s="3"/>
      <c r="F6" s="3"/>
      <c r="G6" s="3"/>
    </row>
    <row r="7" spans="1:8" ht="15" customHeight="1" x14ac:dyDescent="0.2">
      <c r="A7" s="6" t="s">
        <v>1</v>
      </c>
      <c r="B7" s="4"/>
      <c r="C7" s="4"/>
      <c r="D7" s="4"/>
      <c r="E7" s="4"/>
      <c r="F7" s="4"/>
      <c r="G7" s="4"/>
    </row>
    <row r="8" spans="1:8" ht="15" x14ac:dyDescent="0.3">
      <c r="A8" s="57" t="s">
        <v>2</v>
      </c>
      <c r="B8" s="56"/>
      <c r="C8" s="7"/>
      <c r="D8" s="7"/>
      <c r="E8" s="7"/>
      <c r="F8" s="7"/>
      <c r="G8" s="7"/>
    </row>
    <row r="9" spans="1:8" ht="15" x14ac:dyDescent="0.2">
      <c r="A9" s="2"/>
      <c r="B9" s="2"/>
      <c r="C9" s="2"/>
      <c r="D9" s="2"/>
      <c r="E9" s="2"/>
      <c r="F9" s="2"/>
      <c r="G9" s="2"/>
    </row>
    <row r="10" spans="1:8" ht="19.5" customHeight="1" thickBot="1" x14ac:dyDescent="0.25">
      <c r="A10" s="2" t="s">
        <v>3</v>
      </c>
    </row>
    <row r="11" spans="1:8" ht="21" customHeight="1" thickBot="1" x14ac:dyDescent="0.25">
      <c r="A11" s="65" t="s">
        <v>4</v>
      </c>
      <c r="B11" s="65" t="s">
        <v>5</v>
      </c>
      <c r="C11" s="58" t="s">
        <v>6</v>
      </c>
      <c r="D11" s="59"/>
      <c r="E11" s="69" t="s">
        <v>7</v>
      </c>
      <c r="F11" s="58" t="s">
        <v>8</v>
      </c>
      <c r="G11" s="59"/>
      <c r="H11" s="71" t="s">
        <v>7</v>
      </c>
    </row>
    <row r="12" spans="1:8" ht="21" customHeight="1" thickBot="1" x14ac:dyDescent="0.25">
      <c r="A12" s="66"/>
      <c r="B12" s="66"/>
      <c r="C12" s="35" t="s">
        <v>9</v>
      </c>
      <c r="D12" s="35" t="s">
        <v>10</v>
      </c>
      <c r="E12" s="70"/>
      <c r="F12" s="35" t="s">
        <v>9</v>
      </c>
      <c r="G12" s="35" t="s">
        <v>10</v>
      </c>
      <c r="H12" s="72"/>
    </row>
    <row r="13" spans="1:8" ht="13.5" customHeight="1" thickBot="1" x14ac:dyDescent="0.25">
      <c r="A13" s="60" t="s">
        <v>11</v>
      </c>
      <c r="B13" s="36" t="s">
        <v>12</v>
      </c>
      <c r="C13" s="54">
        <v>911</v>
      </c>
      <c r="D13" s="54">
        <v>62</v>
      </c>
      <c r="E13" s="10">
        <f t="shared" ref="E13:E66" si="0">SUM(C13:D13)</f>
        <v>973</v>
      </c>
      <c r="F13" s="54">
        <v>720</v>
      </c>
      <c r="G13" s="54">
        <v>61</v>
      </c>
      <c r="H13" s="10">
        <f>SUM(F13:G13)</f>
        <v>781</v>
      </c>
    </row>
    <row r="14" spans="1:8" ht="13.5" thickBot="1" x14ac:dyDescent="0.25">
      <c r="A14" s="61"/>
      <c r="B14" s="36" t="s">
        <v>14</v>
      </c>
      <c r="C14" s="54">
        <v>876</v>
      </c>
      <c r="D14" s="54">
        <v>58</v>
      </c>
      <c r="E14" s="10">
        <f t="shared" si="0"/>
        <v>934</v>
      </c>
      <c r="F14" s="54">
        <v>858</v>
      </c>
      <c r="G14" s="54">
        <v>94</v>
      </c>
      <c r="H14" s="10">
        <f t="shared" ref="H14:H79" si="1">SUM(F14:G14)</f>
        <v>952</v>
      </c>
    </row>
    <row r="15" spans="1:8" ht="13.5" thickBot="1" x14ac:dyDescent="0.25">
      <c r="A15" s="61"/>
      <c r="B15" s="36" t="s">
        <v>16</v>
      </c>
      <c r="C15" s="54">
        <v>864</v>
      </c>
      <c r="D15" s="54">
        <v>63</v>
      </c>
      <c r="E15" s="10">
        <f t="shared" si="0"/>
        <v>927</v>
      </c>
      <c r="F15" s="54">
        <v>909</v>
      </c>
      <c r="G15" s="54">
        <v>70</v>
      </c>
      <c r="H15" s="10">
        <f t="shared" si="1"/>
        <v>979</v>
      </c>
    </row>
    <row r="16" spans="1:8" ht="13.5" thickBot="1" x14ac:dyDescent="0.25">
      <c r="A16" s="61"/>
      <c r="B16" s="36" t="s">
        <v>18</v>
      </c>
      <c r="C16" s="54">
        <v>950</v>
      </c>
      <c r="D16" s="54">
        <v>48</v>
      </c>
      <c r="E16" s="10">
        <f t="shared" si="0"/>
        <v>998</v>
      </c>
      <c r="F16" s="54">
        <v>580</v>
      </c>
      <c r="G16" s="54">
        <v>108</v>
      </c>
      <c r="H16" s="10">
        <f t="shared" si="1"/>
        <v>688</v>
      </c>
    </row>
    <row r="17" spans="1:8" ht="13.5" thickBot="1" x14ac:dyDescent="0.25">
      <c r="A17" s="61"/>
      <c r="B17" s="36" t="s">
        <v>20</v>
      </c>
      <c r="C17" s="54">
        <v>823</v>
      </c>
      <c r="D17" s="54">
        <v>64</v>
      </c>
      <c r="E17" s="10">
        <f t="shared" si="0"/>
        <v>887</v>
      </c>
      <c r="F17" s="54">
        <v>749</v>
      </c>
      <c r="G17" s="54">
        <v>70</v>
      </c>
      <c r="H17" s="10">
        <f t="shared" si="1"/>
        <v>819</v>
      </c>
    </row>
    <row r="18" spans="1:8" ht="13.5" thickBot="1" x14ac:dyDescent="0.25">
      <c r="A18" s="61"/>
      <c r="B18" s="36" t="s">
        <v>22</v>
      </c>
      <c r="C18" s="54">
        <v>2567</v>
      </c>
      <c r="D18" s="54">
        <v>1836</v>
      </c>
      <c r="E18" s="10">
        <f t="shared" si="0"/>
        <v>4403</v>
      </c>
      <c r="F18" s="54">
        <v>1739</v>
      </c>
      <c r="G18" s="54">
        <v>1848</v>
      </c>
      <c r="H18" s="10">
        <f t="shared" si="1"/>
        <v>3587</v>
      </c>
    </row>
    <row r="19" spans="1:8" ht="13.5" thickBot="1" x14ac:dyDescent="0.25">
      <c r="A19" s="61"/>
      <c r="B19" s="36" t="s">
        <v>23</v>
      </c>
      <c r="C19" s="54">
        <v>2677</v>
      </c>
      <c r="D19" s="54">
        <v>2225</v>
      </c>
      <c r="E19" s="10">
        <f t="shared" si="0"/>
        <v>4902</v>
      </c>
      <c r="F19" s="54">
        <v>2461</v>
      </c>
      <c r="G19" s="54">
        <v>2214</v>
      </c>
      <c r="H19" s="10">
        <f t="shared" si="1"/>
        <v>4675</v>
      </c>
    </row>
    <row r="20" spans="1:8" ht="13.5" thickBot="1" x14ac:dyDescent="0.25">
      <c r="A20" s="61"/>
      <c r="B20" s="36" t="s">
        <v>25</v>
      </c>
      <c r="C20" s="54">
        <v>2648</v>
      </c>
      <c r="D20" s="54">
        <v>1978</v>
      </c>
      <c r="E20" s="10">
        <f t="shared" si="0"/>
        <v>4626</v>
      </c>
      <c r="F20" s="54">
        <v>2554</v>
      </c>
      <c r="G20" s="54">
        <v>2010</v>
      </c>
      <c r="H20" s="10">
        <f t="shared" si="1"/>
        <v>4564</v>
      </c>
    </row>
    <row r="21" spans="1:8" ht="13.5" thickBot="1" x14ac:dyDescent="0.25">
      <c r="A21" s="61"/>
      <c r="B21" s="36" t="s">
        <v>27</v>
      </c>
      <c r="C21" s="54">
        <v>311</v>
      </c>
      <c r="D21" s="54">
        <v>6</v>
      </c>
      <c r="E21" s="10">
        <f t="shared" si="0"/>
        <v>317</v>
      </c>
      <c r="F21" s="54">
        <v>199</v>
      </c>
      <c r="G21" s="54">
        <v>16</v>
      </c>
      <c r="H21" s="10">
        <f t="shared" si="1"/>
        <v>215</v>
      </c>
    </row>
    <row r="22" spans="1:8" ht="13.5" thickBot="1" x14ac:dyDescent="0.25">
      <c r="A22" s="61"/>
      <c r="B22" s="36" t="s">
        <v>28</v>
      </c>
      <c r="C22" s="54">
        <v>308</v>
      </c>
      <c r="D22" s="54">
        <v>10</v>
      </c>
      <c r="E22" s="10">
        <f t="shared" si="0"/>
        <v>318</v>
      </c>
      <c r="F22" s="54">
        <v>222</v>
      </c>
      <c r="G22" s="54">
        <v>31</v>
      </c>
      <c r="H22" s="10">
        <f t="shared" si="1"/>
        <v>253</v>
      </c>
    </row>
    <row r="23" spans="1:8" ht="13.5" thickBot="1" x14ac:dyDescent="0.25">
      <c r="A23" s="62"/>
      <c r="B23" s="36" t="s">
        <v>29</v>
      </c>
      <c r="C23" s="54">
        <v>1253</v>
      </c>
      <c r="D23" s="54">
        <v>346</v>
      </c>
      <c r="E23" s="10">
        <f t="shared" si="0"/>
        <v>1599</v>
      </c>
      <c r="F23" s="54">
        <v>1281</v>
      </c>
      <c r="G23" s="54">
        <v>346</v>
      </c>
      <c r="H23" s="10">
        <f t="shared" si="1"/>
        <v>1627</v>
      </c>
    </row>
    <row r="24" spans="1:8" ht="13.5" thickBot="1" x14ac:dyDescent="0.25">
      <c r="A24" s="60" t="s">
        <v>31</v>
      </c>
      <c r="B24" s="36" t="s">
        <v>12</v>
      </c>
      <c r="C24" s="54">
        <v>1218</v>
      </c>
      <c r="D24" s="54">
        <v>81</v>
      </c>
      <c r="E24" s="10">
        <f t="shared" si="0"/>
        <v>1299</v>
      </c>
      <c r="F24" s="54">
        <v>407</v>
      </c>
      <c r="G24" s="54">
        <v>69</v>
      </c>
      <c r="H24" s="10">
        <f t="shared" si="1"/>
        <v>476</v>
      </c>
    </row>
    <row r="25" spans="1:8" ht="13.5" thickBot="1" x14ac:dyDescent="0.25">
      <c r="A25" s="61"/>
      <c r="B25" s="36" t="s">
        <v>14</v>
      </c>
      <c r="C25" s="54">
        <v>339</v>
      </c>
      <c r="D25" s="54">
        <v>9</v>
      </c>
      <c r="E25" s="10">
        <f t="shared" si="0"/>
        <v>348</v>
      </c>
      <c r="F25" s="54">
        <v>209</v>
      </c>
      <c r="G25" s="54">
        <v>19</v>
      </c>
      <c r="H25" s="10">
        <f t="shared" si="1"/>
        <v>228</v>
      </c>
    </row>
    <row r="26" spans="1:8" ht="13.5" thickBot="1" x14ac:dyDescent="0.25">
      <c r="A26" s="61"/>
      <c r="B26" s="36" t="s">
        <v>16</v>
      </c>
      <c r="C26" s="54">
        <v>677</v>
      </c>
      <c r="D26" s="54">
        <v>36</v>
      </c>
      <c r="E26" s="10">
        <f t="shared" si="0"/>
        <v>713</v>
      </c>
      <c r="F26" s="54">
        <v>452</v>
      </c>
      <c r="G26" s="54">
        <v>88</v>
      </c>
      <c r="H26" s="10">
        <f t="shared" si="1"/>
        <v>540</v>
      </c>
    </row>
    <row r="27" spans="1:8" ht="13.5" thickBot="1" x14ac:dyDescent="0.25">
      <c r="A27" s="61"/>
      <c r="B27" s="36" t="s">
        <v>32</v>
      </c>
      <c r="C27" s="54">
        <v>1306</v>
      </c>
      <c r="D27" s="54">
        <v>971</v>
      </c>
      <c r="E27" s="10">
        <f t="shared" si="0"/>
        <v>2277</v>
      </c>
      <c r="F27" s="54">
        <v>711</v>
      </c>
      <c r="G27" s="54">
        <v>887</v>
      </c>
      <c r="H27" s="10">
        <f t="shared" si="1"/>
        <v>1598</v>
      </c>
    </row>
    <row r="28" spans="1:8" ht="13.5" thickBot="1" x14ac:dyDescent="0.25">
      <c r="A28" s="61"/>
      <c r="B28" s="36" t="s">
        <v>20</v>
      </c>
      <c r="C28" s="54">
        <v>226</v>
      </c>
      <c r="D28" s="54">
        <v>23</v>
      </c>
      <c r="E28" s="10">
        <f t="shared" si="0"/>
        <v>249</v>
      </c>
      <c r="F28" s="54">
        <v>188</v>
      </c>
      <c r="G28" s="54">
        <v>15</v>
      </c>
      <c r="H28" s="10">
        <f t="shared" si="1"/>
        <v>203</v>
      </c>
    </row>
    <row r="29" spans="1:8" ht="13.5" thickBot="1" x14ac:dyDescent="0.25">
      <c r="A29" s="61"/>
      <c r="B29" s="51" t="s">
        <v>22</v>
      </c>
      <c r="C29" s="54">
        <v>865</v>
      </c>
      <c r="D29" s="54">
        <v>751</v>
      </c>
      <c r="E29" s="10">
        <f t="shared" si="0"/>
        <v>1616</v>
      </c>
      <c r="F29" s="54">
        <v>605</v>
      </c>
      <c r="G29" s="54">
        <v>765</v>
      </c>
      <c r="H29" s="10">
        <f t="shared" si="1"/>
        <v>1370</v>
      </c>
    </row>
    <row r="30" spans="1:8" ht="13.5" thickBot="1" x14ac:dyDescent="0.25">
      <c r="A30" s="61"/>
      <c r="B30" s="36" t="s">
        <v>23</v>
      </c>
      <c r="C30" s="54">
        <v>908</v>
      </c>
      <c r="D30" s="54">
        <v>613</v>
      </c>
      <c r="E30" s="10">
        <f t="shared" si="0"/>
        <v>1521</v>
      </c>
      <c r="F30" s="54">
        <v>506</v>
      </c>
      <c r="G30" s="54">
        <v>611</v>
      </c>
      <c r="H30" s="10">
        <f t="shared" si="1"/>
        <v>1117</v>
      </c>
    </row>
    <row r="31" spans="1:8" ht="13.5" thickBot="1" x14ac:dyDescent="0.25">
      <c r="A31" s="61"/>
      <c r="B31" s="36" t="s">
        <v>25</v>
      </c>
      <c r="C31" s="54">
        <v>256</v>
      </c>
      <c r="D31" s="54">
        <v>192</v>
      </c>
      <c r="E31" s="10">
        <f t="shared" si="0"/>
        <v>448</v>
      </c>
      <c r="F31" s="54">
        <v>208</v>
      </c>
      <c r="G31" s="54">
        <v>175</v>
      </c>
      <c r="H31" s="10">
        <f t="shared" si="1"/>
        <v>383</v>
      </c>
    </row>
    <row r="32" spans="1:8" ht="13.5" thickBot="1" x14ac:dyDescent="0.25">
      <c r="A32" s="62"/>
      <c r="B32" s="36" t="s">
        <v>29</v>
      </c>
      <c r="C32" s="54">
        <v>321</v>
      </c>
      <c r="D32" s="54">
        <v>34</v>
      </c>
      <c r="E32" s="10">
        <f t="shared" si="0"/>
        <v>355</v>
      </c>
      <c r="F32" s="54">
        <v>242</v>
      </c>
      <c r="G32" s="54">
        <v>24</v>
      </c>
      <c r="H32" s="10">
        <f t="shared" si="1"/>
        <v>266</v>
      </c>
    </row>
    <row r="33" spans="1:8" ht="13.5" thickBot="1" x14ac:dyDescent="0.25">
      <c r="A33" s="37" t="s">
        <v>35</v>
      </c>
      <c r="B33" s="36" t="s">
        <v>36</v>
      </c>
      <c r="C33" s="54">
        <v>475</v>
      </c>
      <c r="D33" s="54">
        <v>586</v>
      </c>
      <c r="E33" s="10">
        <f t="shared" si="0"/>
        <v>1061</v>
      </c>
      <c r="F33" s="54">
        <v>320</v>
      </c>
      <c r="G33" s="54">
        <v>582</v>
      </c>
      <c r="H33" s="10">
        <f t="shared" si="1"/>
        <v>902</v>
      </c>
    </row>
    <row r="34" spans="1:8" ht="13.5" thickBot="1" x14ac:dyDescent="0.25">
      <c r="A34" s="60" t="s">
        <v>38</v>
      </c>
      <c r="B34" s="36" t="s">
        <v>12</v>
      </c>
      <c r="C34" s="54">
        <v>416</v>
      </c>
      <c r="D34" s="54">
        <v>56</v>
      </c>
      <c r="E34" s="10">
        <f t="shared" si="0"/>
        <v>472</v>
      </c>
      <c r="F34" s="54">
        <v>296</v>
      </c>
      <c r="G34" s="54">
        <v>65</v>
      </c>
      <c r="H34" s="10">
        <f t="shared" si="1"/>
        <v>361</v>
      </c>
    </row>
    <row r="35" spans="1:8" ht="13.5" thickBot="1" x14ac:dyDescent="0.25">
      <c r="A35" s="61"/>
      <c r="B35" s="36" t="s">
        <v>14</v>
      </c>
      <c r="C35" s="55">
        <v>418</v>
      </c>
      <c r="D35" s="54">
        <v>68</v>
      </c>
      <c r="E35" s="10">
        <f t="shared" si="0"/>
        <v>486</v>
      </c>
      <c r="F35" s="54">
        <v>333</v>
      </c>
      <c r="G35" s="54">
        <v>63</v>
      </c>
      <c r="H35" s="10">
        <f t="shared" si="1"/>
        <v>396</v>
      </c>
    </row>
    <row r="36" spans="1:8" ht="13.5" thickBot="1" x14ac:dyDescent="0.25">
      <c r="A36" s="61"/>
      <c r="B36" s="36" t="s">
        <v>16</v>
      </c>
      <c r="C36" s="54">
        <v>432</v>
      </c>
      <c r="D36" s="54">
        <v>56</v>
      </c>
      <c r="E36" s="10">
        <f t="shared" si="0"/>
        <v>488</v>
      </c>
      <c r="F36" s="54">
        <v>358</v>
      </c>
      <c r="G36" s="54">
        <v>63</v>
      </c>
      <c r="H36" s="10">
        <f t="shared" si="1"/>
        <v>421</v>
      </c>
    </row>
    <row r="37" spans="1:8" ht="13.5" thickBot="1" x14ac:dyDescent="0.25">
      <c r="A37" s="61"/>
      <c r="B37" s="36" t="s">
        <v>32</v>
      </c>
      <c r="C37" s="54">
        <v>1925</v>
      </c>
      <c r="D37" s="54">
        <v>910</v>
      </c>
      <c r="E37" s="10">
        <f t="shared" si="0"/>
        <v>2835</v>
      </c>
      <c r="F37" s="54">
        <v>1790</v>
      </c>
      <c r="G37" s="54">
        <v>1079</v>
      </c>
      <c r="H37" s="10">
        <f t="shared" si="1"/>
        <v>2869</v>
      </c>
    </row>
    <row r="38" spans="1:8" ht="13.5" thickBot="1" x14ac:dyDescent="0.25">
      <c r="A38" s="61"/>
      <c r="B38" s="36" t="s">
        <v>43</v>
      </c>
      <c r="C38" s="54">
        <v>1902</v>
      </c>
      <c r="D38" s="54">
        <v>928</v>
      </c>
      <c r="E38" s="10">
        <f t="shared" si="0"/>
        <v>2830</v>
      </c>
      <c r="F38" s="54">
        <v>1832</v>
      </c>
      <c r="G38" s="54">
        <v>1081</v>
      </c>
      <c r="H38" s="10">
        <f t="shared" si="1"/>
        <v>2913</v>
      </c>
    </row>
    <row r="39" spans="1:8" ht="13.5" thickBot="1" x14ac:dyDescent="0.25">
      <c r="A39" s="61"/>
      <c r="B39" s="36" t="s">
        <v>22</v>
      </c>
      <c r="C39" s="54">
        <v>1887</v>
      </c>
      <c r="D39" s="54">
        <v>925</v>
      </c>
      <c r="E39" s="10">
        <f t="shared" si="0"/>
        <v>2812</v>
      </c>
      <c r="F39" s="54">
        <v>1808</v>
      </c>
      <c r="G39" s="54">
        <v>1050</v>
      </c>
      <c r="H39" s="10">
        <f t="shared" si="1"/>
        <v>2858</v>
      </c>
    </row>
    <row r="40" spans="1:8" ht="13.5" thickBot="1" x14ac:dyDescent="0.25">
      <c r="A40" s="61"/>
      <c r="B40" s="36" t="s">
        <v>23</v>
      </c>
      <c r="C40" s="54">
        <v>430</v>
      </c>
      <c r="D40" s="54">
        <v>38</v>
      </c>
      <c r="E40" s="10">
        <f t="shared" si="0"/>
        <v>468</v>
      </c>
      <c r="F40" s="54">
        <v>113</v>
      </c>
      <c r="G40" s="54">
        <v>34</v>
      </c>
      <c r="H40" s="10">
        <f t="shared" si="1"/>
        <v>147</v>
      </c>
    </row>
    <row r="41" spans="1:8" ht="13.5" thickBot="1" x14ac:dyDescent="0.25">
      <c r="A41" s="62"/>
      <c r="B41" s="36" t="s">
        <v>29</v>
      </c>
      <c r="C41" s="54">
        <v>379</v>
      </c>
      <c r="D41" s="54">
        <v>0</v>
      </c>
      <c r="E41" s="10">
        <f t="shared" si="0"/>
        <v>379</v>
      </c>
      <c r="F41" s="54">
        <v>369</v>
      </c>
      <c r="G41" s="54">
        <v>0</v>
      </c>
      <c r="H41" s="10">
        <f t="shared" si="1"/>
        <v>369</v>
      </c>
    </row>
    <row r="42" spans="1:8" ht="15" thickBot="1" x14ac:dyDescent="0.25">
      <c r="A42" s="63" t="s">
        <v>47</v>
      </c>
      <c r="B42" s="64"/>
      <c r="C42" s="54">
        <v>1582</v>
      </c>
      <c r="D42" s="54">
        <v>442</v>
      </c>
      <c r="E42" s="10">
        <f t="shared" si="0"/>
        <v>2024</v>
      </c>
      <c r="F42" s="54">
        <v>1347</v>
      </c>
      <c r="G42" s="54">
        <v>489</v>
      </c>
      <c r="H42" s="10">
        <f t="shared" si="1"/>
        <v>1836</v>
      </c>
    </row>
    <row r="43" spans="1:8" ht="13.5" thickBot="1" x14ac:dyDescent="0.25">
      <c r="A43" s="60" t="s">
        <v>49</v>
      </c>
      <c r="B43" s="36" t="s">
        <v>12</v>
      </c>
      <c r="C43" s="54">
        <v>1106</v>
      </c>
      <c r="D43" s="54">
        <v>605</v>
      </c>
      <c r="E43" s="10">
        <f t="shared" si="0"/>
        <v>1711</v>
      </c>
      <c r="F43" s="54">
        <v>702</v>
      </c>
      <c r="G43" s="54">
        <v>709</v>
      </c>
      <c r="H43" s="10">
        <f t="shared" si="1"/>
        <v>1411</v>
      </c>
    </row>
    <row r="44" spans="1:8" ht="13.5" thickBot="1" x14ac:dyDescent="0.25">
      <c r="A44" s="62"/>
      <c r="B44" s="36" t="s">
        <v>14</v>
      </c>
      <c r="C44" s="54">
        <v>853</v>
      </c>
      <c r="D44" s="54">
        <v>578</v>
      </c>
      <c r="E44" s="10">
        <f t="shared" si="0"/>
        <v>1431</v>
      </c>
      <c r="F44" s="54">
        <v>639</v>
      </c>
      <c r="G44" s="54">
        <v>649</v>
      </c>
      <c r="H44" s="10">
        <f t="shared" si="1"/>
        <v>1288</v>
      </c>
    </row>
    <row r="45" spans="1:8" ht="13.5" thickBot="1" x14ac:dyDescent="0.25">
      <c r="A45" s="60" t="s">
        <v>51</v>
      </c>
      <c r="B45" s="36" t="s">
        <v>12</v>
      </c>
      <c r="C45" s="54">
        <v>1236</v>
      </c>
      <c r="D45" s="54">
        <v>440</v>
      </c>
      <c r="E45" s="10">
        <f t="shared" si="0"/>
        <v>1676</v>
      </c>
      <c r="F45" s="54">
        <v>939</v>
      </c>
      <c r="G45" s="54">
        <v>427</v>
      </c>
      <c r="H45" s="10">
        <f t="shared" si="1"/>
        <v>1366</v>
      </c>
    </row>
    <row r="46" spans="1:8" ht="13.5" thickBot="1" x14ac:dyDescent="0.25">
      <c r="A46" s="61"/>
      <c r="B46" s="36" t="s">
        <v>14</v>
      </c>
      <c r="C46" s="54">
        <v>1241</v>
      </c>
      <c r="D46" s="54">
        <v>474</v>
      </c>
      <c r="E46" s="10">
        <f t="shared" si="0"/>
        <v>1715</v>
      </c>
      <c r="F46" s="54">
        <v>1045</v>
      </c>
      <c r="G46" s="54">
        <v>469</v>
      </c>
      <c r="H46" s="10">
        <v>1514</v>
      </c>
    </row>
    <row r="47" spans="1:8" ht="13.5" thickBot="1" x14ac:dyDescent="0.25">
      <c r="A47" s="62"/>
      <c r="B47" s="36" t="s">
        <v>29</v>
      </c>
      <c r="C47" s="54">
        <v>126</v>
      </c>
      <c r="D47" s="54">
        <v>5</v>
      </c>
      <c r="E47" s="10">
        <f t="shared" si="0"/>
        <v>131</v>
      </c>
      <c r="F47" s="54">
        <v>111</v>
      </c>
      <c r="G47" s="54">
        <v>5</v>
      </c>
      <c r="H47" s="10">
        <f t="shared" si="1"/>
        <v>116</v>
      </c>
    </row>
    <row r="48" spans="1:8" ht="13.5" thickBot="1" x14ac:dyDescent="0.25">
      <c r="A48" s="63" t="s">
        <v>54</v>
      </c>
      <c r="B48" s="64"/>
      <c r="C48" s="54">
        <v>1023</v>
      </c>
      <c r="D48" s="54">
        <v>405</v>
      </c>
      <c r="E48" s="10">
        <f t="shared" si="0"/>
        <v>1428</v>
      </c>
      <c r="F48" s="54">
        <v>988</v>
      </c>
      <c r="G48" s="54">
        <v>440</v>
      </c>
      <c r="H48" s="10">
        <f t="shared" si="1"/>
        <v>1428</v>
      </c>
    </row>
    <row r="49" spans="1:8" ht="13.5" thickBot="1" x14ac:dyDescent="0.25">
      <c r="A49" s="63" t="s">
        <v>56</v>
      </c>
      <c r="B49" s="64"/>
      <c r="C49" s="54">
        <v>1015</v>
      </c>
      <c r="D49" s="54">
        <v>617</v>
      </c>
      <c r="E49" s="10">
        <f t="shared" si="0"/>
        <v>1632</v>
      </c>
      <c r="F49" s="54">
        <v>922</v>
      </c>
      <c r="G49" s="54">
        <v>592</v>
      </c>
      <c r="H49" s="10">
        <f t="shared" si="1"/>
        <v>1514</v>
      </c>
    </row>
    <row r="50" spans="1:8" ht="13.5" thickBot="1" x14ac:dyDescent="0.25">
      <c r="A50" s="63" t="s">
        <v>58</v>
      </c>
      <c r="B50" s="64"/>
      <c r="C50" s="54">
        <v>600</v>
      </c>
      <c r="D50" s="54">
        <v>333</v>
      </c>
      <c r="E50" s="10">
        <f t="shared" si="0"/>
        <v>933</v>
      </c>
      <c r="F50" s="54">
        <v>473</v>
      </c>
      <c r="G50" s="54">
        <v>384</v>
      </c>
      <c r="H50" s="10">
        <f t="shared" si="1"/>
        <v>857</v>
      </c>
    </row>
    <row r="51" spans="1:8" ht="13.5" thickBot="1" x14ac:dyDescent="0.25">
      <c r="A51" s="36" t="s">
        <v>60</v>
      </c>
      <c r="B51" s="36" t="s">
        <v>61</v>
      </c>
      <c r="C51" s="54">
        <v>317</v>
      </c>
      <c r="D51" s="54">
        <v>168</v>
      </c>
      <c r="E51" s="10">
        <f t="shared" si="0"/>
        <v>485</v>
      </c>
      <c r="F51" s="54">
        <v>172</v>
      </c>
      <c r="G51" s="54">
        <v>163</v>
      </c>
      <c r="H51" s="10">
        <f t="shared" si="1"/>
        <v>335</v>
      </c>
    </row>
    <row r="52" spans="1:8" ht="13.5" thickBot="1" x14ac:dyDescent="0.25">
      <c r="A52" s="60" t="s">
        <v>63</v>
      </c>
      <c r="B52" s="36" t="s">
        <v>12</v>
      </c>
      <c r="C52" s="54">
        <v>921</v>
      </c>
      <c r="D52" s="54">
        <v>361</v>
      </c>
      <c r="E52" s="10">
        <f t="shared" si="0"/>
        <v>1282</v>
      </c>
      <c r="F52" s="54">
        <v>767</v>
      </c>
      <c r="G52" s="54">
        <v>289</v>
      </c>
      <c r="H52" s="10">
        <f t="shared" si="1"/>
        <v>1056</v>
      </c>
    </row>
    <row r="53" spans="1:8" ht="13.5" thickBot="1" x14ac:dyDescent="0.25">
      <c r="A53" s="61"/>
      <c r="B53" s="36" t="s">
        <v>14</v>
      </c>
      <c r="C53" s="54">
        <v>988</v>
      </c>
      <c r="D53" s="54">
        <v>365</v>
      </c>
      <c r="E53" s="10">
        <f t="shared" si="0"/>
        <v>1353</v>
      </c>
      <c r="F53" s="54">
        <v>729</v>
      </c>
      <c r="G53" s="54">
        <v>305</v>
      </c>
      <c r="H53" s="10">
        <f t="shared" si="1"/>
        <v>1034</v>
      </c>
    </row>
    <row r="54" spans="1:8" ht="13.5" thickBot="1" x14ac:dyDescent="0.25">
      <c r="A54" s="37" t="s">
        <v>66</v>
      </c>
      <c r="B54" s="36" t="s">
        <v>36</v>
      </c>
      <c r="C54" s="54">
        <v>605</v>
      </c>
      <c r="D54" s="54">
        <v>213</v>
      </c>
      <c r="E54" s="10">
        <f t="shared" si="0"/>
        <v>818</v>
      </c>
      <c r="F54" s="54">
        <v>502</v>
      </c>
      <c r="G54" s="54">
        <v>261</v>
      </c>
      <c r="H54" s="10">
        <f t="shared" si="1"/>
        <v>763</v>
      </c>
    </row>
    <row r="55" spans="1:8" ht="13.5" thickBot="1" x14ac:dyDescent="0.25">
      <c r="A55" s="37" t="s">
        <v>68</v>
      </c>
      <c r="B55" s="36" t="s">
        <v>69</v>
      </c>
      <c r="C55" s="54">
        <v>743</v>
      </c>
      <c r="D55" s="54">
        <v>457</v>
      </c>
      <c r="E55" s="10">
        <f t="shared" si="0"/>
        <v>1200</v>
      </c>
      <c r="F55" s="54">
        <v>625</v>
      </c>
      <c r="G55" s="54">
        <v>381</v>
      </c>
      <c r="H55" s="10">
        <f t="shared" si="1"/>
        <v>1006</v>
      </c>
    </row>
    <row r="56" spans="1:8" ht="13.5" thickBot="1" x14ac:dyDescent="0.25">
      <c r="A56" s="37" t="s">
        <v>71</v>
      </c>
      <c r="B56" s="36" t="s">
        <v>36</v>
      </c>
      <c r="C56" s="54">
        <v>666</v>
      </c>
      <c r="D56" s="54">
        <v>737</v>
      </c>
      <c r="E56" s="10">
        <f t="shared" si="0"/>
        <v>1403</v>
      </c>
      <c r="F56" s="54">
        <v>487</v>
      </c>
      <c r="G56" s="54">
        <v>664</v>
      </c>
      <c r="H56" s="10">
        <f t="shared" si="1"/>
        <v>1151</v>
      </c>
    </row>
    <row r="57" spans="1:8" ht="13.5" thickBot="1" x14ac:dyDescent="0.25">
      <c r="A57" s="60" t="s">
        <v>73</v>
      </c>
      <c r="B57" s="36" t="s">
        <v>12</v>
      </c>
      <c r="C57" s="54">
        <v>461</v>
      </c>
      <c r="D57" s="54">
        <v>17</v>
      </c>
      <c r="E57" s="10">
        <f t="shared" si="0"/>
        <v>478</v>
      </c>
      <c r="F57" s="54">
        <v>285</v>
      </c>
      <c r="G57" s="54">
        <v>15</v>
      </c>
      <c r="H57" s="10">
        <f t="shared" si="1"/>
        <v>300</v>
      </c>
    </row>
    <row r="58" spans="1:8" ht="13.5" thickBot="1" x14ac:dyDescent="0.25">
      <c r="A58" s="61"/>
      <c r="B58" s="36" t="s">
        <v>74</v>
      </c>
      <c r="C58" s="54">
        <v>1194</v>
      </c>
      <c r="D58" s="54">
        <v>1108</v>
      </c>
      <c r="E58" s="10">
        <f t="shared" si="0"/>
        <v>2302</v>
      </c>
      <c r="F58" s="54">
        <v>765</v>
      </c>
      <c r="G58" s="54">
        <v>1127</v>
      </c>
      <c r="H58" s="10">
        <f t="shared" si="1"/>
        <v>1892</v>
      </c>
    </row>
    <row r="59" spans="1:8" ht="13.5" thickBot="1" x14ac:dyDescent="0.25">
      <c r="A59" s="37" t="s">
        <v>75</v>
      </c>
      <c r="B59" s="36" t="s">
        <v>36</v>
      </c>
      <c r="C59" s="54">
        <v>825</v>
      </c>
      <c r="D59" s="54">
        <v>386</v>
      </c>
      <c r="E59" s="10">
        <f t="shared" si="0"/>
        <v>1211</v>
      </c>
      <c r="F59" s="54">
        <v>734</v>
      </c>
      <c r="G59" s="54">
        <v>404</v>
      </c>
      <c r="H59" s="10">
        <f t="shared" si="1"/>
        <v>1138</v>
      </c>
    </row>
    <row r="60" spans="1:8" ht="13.5" thickBot="1" x14ac:dyDescent="0.25">
      <c r="A60" s="37" t="s">
        <v>77</v>
      </c>
      <c r="B60" s="36" t="s">
        <v>69</v>
      </c>
      <c r="C60" s="54">
        <v>778</v>
      </c>
      <c r="D60" s="54">
        <v>784</v>
      </c>
      <c r="E60" s="10">
        <f t="shared" si="0"/>
        <v>1562</v>
      </c>
      <c r="F60" s="54">
        <v>587</v>
      </c>
      <c r="G60" s="54">
        <v>695</v>
      </c>
      <c r="H60" s="10">
        <f t="shared" si="1"/>
        <v>1282</v>
      </c>
    </row>
    <row r="61" spans="1:8" ht="13.5" thickBot="1" x14ac:dyDescent="0.25">
      <c r="A61" s="36" t="s">
        <v>79</v>
      </c>
      <c r="B61" s="36" t="s">
        <v>61</v>
      </c>
      <c r="C61" s="54">
        <v>275</v>
      </c>
      <c r="D61" s="54">
        <v>147</v>
      </c>
      <c r="E61" s="10">
        <f t="shared" si="0"/>
        <v>422</v>
      </c>
      <c r="F61" s="54">
        <v>231</v>
      </c>
      <c r="G61" s="54">
        <v>147</v>
      </c>
      <c r="H61" s="10">
        <f t="shared" si="1"/>
        <v>378</v>
      </c>
    </row>
    <row r="62" spans="1:8" ht="13.5" thickBot="1" x14ac:dyDescent="0.25">
      <c r="A62" s="36" t="s">
        <v>81</v>
      </c>
      <c r="B62" s="36" t="s">
        <v>61</v>
      </c>
      <c r="C62" s="54">
        <v>402</v>
      </c>
      <c r="D62" s="54">
        <v>135</v>
      </c>
      <c r="E62" s="10">
        <f t="shared" si="0"/>
        <v>537</v>
      </c>
      <c r="F62" s="54">
        <v>253</v>
      </c>
      <c r="G62" s="54">
        <v>151</v>
      </c>
      <c r="H62" s="10">
        <f t="shared" si="1"/>
        <v>404</v>
      </c>
    </row>
    <row r="63" spans="1:8" ht="13.5" thickBot="1" x14ac:dyDescent="0.25">
      <c r="A63" s="60" t="s">
        <v>83</v>
      </c>
      <c r="B63" s="36" t="s">
        <v>12</v>
      </c>
      <c r="C63" s="54">
        <v>644</v>
      </c>
      <c r="D63" s="54">
        <v>381</v>
      </c>
      <c r="E63" s="10">
        <f t="shared" si="0"/>
        <v>1025</v>
      </c>
      <c r="F63" s="54">
        <v>593</v>
      </c>
      <c r="G63" s="54">
        <v>415</v>
      </c>
      <c r="H63" s="10">
        <f t="shared" si="1"/>
        <v>1008</v>
      </c>
    </row>
    <row r="64" spans="1:8" ht="13.5" thickBot="1" x14ac:dyDescent="0.25">
      <c r="A64" s="62"/>
      <c r="B64" s="36" t="s">
        <v>14</v>
      </c>
      <c r="C64" s="54">
        <f>655+101</f>
        <v>756</v>
      </c>
      <c r="D64" s="54">
        <f>344+9</f>
        <v>353</v>
      </c>
      <c r="E64" s="10">
        <f t="shared" si="0"/>
        <v>1109</v>
      </c>
      <c r="F64" s="54">
        <f>594+96</f>
        <v>690</v>
      </c>
      <c r="G64" s="54">
        <f>358+9</f>
        <v>367</v>
      </c>
      <c r="H64" s="10">
        <f t="shared" si="1"/>
        <v>1057</v>
      </c>
    </row>
    <row r="65" spans="1:8" ht="13.5" thickBot="1" x14ac:dyDescent="0.25">
      <c r="A65" s="63" t="s">
        <v>84</v>
      </c>
      <c r="B65" s="64"/>
      <c r="C65" s="54">
        <v>1317</v>
      </c>
      <c r="D65" s="54">
        <v>514</v>
      </c>
      <c r="E65" s="10">
        <f t="shared" si="0"/>
        <v>1831</v>
      </c>
      <c r="F65" s="54">
        <v>898</v>
      </c>
      <c r="G65" s="54">
        <v>494</v>
      </c>
      <c r="H65" s="10">
        <f t="shared" si="1"/>
        <v>1392</v>
      </c>
    </row>
    <row r="66" spans="1:8" ht="13.5" thickBot="1" x14ac:dyDescent="0.25">
      <c r="A66" s="63" t="s">
        <v>86</v>
      </c>
      <c r="B66" s="64"/>
      <c r="C66" s="54">
        <f>1428+154</f>
        <v>1582</v>
      </c>
      <c r="D66" s="54">
        <f>440+289</f>
        <v>729</v>
      </c>
      <c r="E66" s="10">
        <f t="shared" si="0"/>
        <v>2311</v>
      </c>
      <c r="F66" s="54">
        <f>1185+125</f>
        <v>1310</v>
      </c>
      <c r="G66" s="54">
        <f>440+376</f>
        <v>816</v>
      </c>
      <c r="H66" s="10">
        <f t="shared" si="1"/>
        <v>2126</v>
      </c>
    </row>
    <row r="67" spans="1:8" ht="13.5" thickBot="1" x14ac:dyDescent="0.25">
      <c r="A67" s="63" t="s">
        <v>87</v>
      </c>
      <c r="B67" s="64"/>
      <c r="C67" s="54">
        <v>258</v>
      </c>
      <c r="D67" s="54">
        <v>244</v>
      </c>
      <c r="E67" s="10">
        <f t="shared" ref="E67:E79" si="2">SUM(C67:D67)</f>
        <v>502</v>
      </c>
      <c r="F67" s="54">
        <v>203</v>
      </c>
      <c r="G67" s="54">
        <v>240</v>
      </c>
      <c r="H67" s="10">
        <f t="shared" si="1"/>
        <v>443</v>
      </c>
    </row>
    <row r="68" spans="1:8" ht="13.5" thickBot="1" x14ac:dyDescent="0.25">
      <c r="A68" s="37" t="s">
        <v>89</v>
      </c>
      <c r="B68" s="36" t="s">
        <v>69</v>
      </c>
      <c r="C68" s="54">
        <v>395</v>
      </c>
      <c r="D68" s="54">
        <v>265</v>
      </c>
      <c r="E68" s="10">
        <f t="shared" si="2"/>
        <v>660</v>
      </c>
      <c r="F68" s="54">
        <v>296</v>
      </c>
      <c r="G68" s="54">
        <v>269</v>
      </c>
      <c r="H68" s="10">
        <f t="shared" si="1"/>
        <v>565</v>
      </c>
    </row>
    <row r="69" spans="1:8" ht="13.5" thickBot="1" x14ac:dyDescent="0.25">
      <c r="A69" s="60" t="s">
        <v>90</v>
      </c>
      <c r="B69" s="36" t="s">
        <v>91</v>
      </c>
      <c r="C69" s="54">
        <v>430</v>
      </c>
      <c r="D69" s="54">
        <v>283</v>
      </c>
      <c r="E69" s="10">
        <f t="shared" si="2"/>
        <v>713</v>
      </c>
      <c r="F69" s="54">
        <v>197</v>
      </c>
      <c r="G69" s="54">
        <v>283</v>
      </c>
      <c r="H69" s="10">
        <f t="shared" si="1"/>
        <v>480</v>
      </c>
    </row>
    <row r="70" spans="1:8" ht="13.5" thickBot="1" x14ac:dyDescent="0.25">
      <c r="A70" s="62"/>
      <c r="B70" s="36" t="s">
        <v>93</v>
      </c>
      <c r="C70" s="54">
        <v>455</v>
      </c>
      <c r="D70" s="54">
        <v>297</v>
      </c>
      <c r="E70" s="10">
        <f t="shared" si="2"/>
        <v>752</v>
      </c>
      <c r="F70" s="54">
        <v>243</v>
      </c>
      <c r="G70" s="54">
        <v>282</v>
      </c>
      <c r="H70" s="10">
        <f t="shared" si="1"/>
        <v>525</v>
      </c>
    </row>
    <row r="71" spans="1:8" ht="13.5" thickBot="1" x14ac:dyDescent="0.25">
      <c r="A71" s="36" t="s">
        <v>95</v>
      </c>
      <c r="B71" s="36" t="s">
        <v>61</v>
      </c>
      <c r="C71" s="54">
        <v>108</v>
      </c>
      <c r="D71" s="54">
        <v>116</v>
      </c>
      <c r="E71" s="10">
        <f t="shared" si="2"/>
        <v>224</v>
      </c>
      <c r="F71" s="54">
        <v>94</v>
      </c>
      <c r="G71" s="54">
        <v>112</v>
      </c>
      <c r="H71" s="10">
        <f t="shared" si="1"/>
        <v>206</v>
      </c>
    </row>
    <row r="72" spans="1:8" ht="13.5" thickBot="1" x14ac:dyDescent="0.25">
      <c r="A72" s="36" t="s">
        <v>97</v>
      </c>
      <c r="B72" s="36" t="s">
        <v>61</v>
      </c>
      <c r="C72" s="54">
        <v>340</v>
      </c>
      <c r="D72" s="54">
        <v>348</v>
      </c>
      <c r="E72" s="10">
        <f t="shared" si="2"/>
        <v>688</v>
      </c>
      <c r="F72" s="54">
        <v>210</v>
      </c>
      <c r="G72" s="54">
        <v>348</v>
      </c>
      <c r="H72" s="10">
        <f t="shared" si="1"/>
        <v>558</v>
      </c>
    </row>
    <row r="73" spans="1:8" ht="13.5" thickBot="1" x14ac:dyDescent="0.25">
      <c r="A73" s="36" t="s">
        <v>99</v>
      </c>
      <c r="B73" s="36" t="s">
        <v>61</v>
      </c>
      <c r="C73" s="54">
        <v>66</v>
      </c>
      <c r="D73" s="54">
        <v>143</v>
      </c>
      <c r="E73" s="10">
        <f t="shared" si="2"/>
        <v>209</v>
      </c>
      <c r="F73" s="54">
        <v>53</v>
      </c>
      <c r="G73" s="54">
        <v>143</v>
      </c>
      <c r="H73" s="10">
        <f t="shared" si="1"/>
        <v>196</v>
      </c>
    </row>
    <row r="74" spans="1:8" ht="13.5" thickBot="1" x14ac:dyDescent="0.25">
      <c r="A74" s="37" t="s">
        <v>101</v>
      </c>
      <c r="B74" s="36" t="s">
        <v>69</v>
      </c>
      <c r="C74" s="54">
        <v>429</v>
      </c>
      <c r="D74" s="54">
        <v>442</v>
      </c>
      <c r="E74" s="10">
        <f t="shared" si="2"/>
        <v>871</v>
      </c>
      <c r="F74" s="54">
        <v>216</v>
      </c>
      <c r="G74" s="54">
        <v>444</v>
      </c>
      <c r="H74" s="10">
        <f t="shared" si="1"/>
        <v>660</v>
      </c>
    </row>
    <row r="75" spans="1:8" ht="15" customHeight="1" thickBot="1" x14ac:dyDescent="0.25">
      <c r="A75" s="36" t="s">
        <v>103</v>
      </c>
      <c r="B75" s="36" t="s">
        <v>61</v>
      </c>
      <c r="C75" s="54">
        <v>343</v>
      </c>
      <c r="D75" s="54">
        <v>489</v>
      </c>
      <c r="E75" s="10">
        <f t="shared" si="2"/>
        <v>832</v>
      </c>
      <c r="F75" s="54">
        <v>237</v>
      </c>
      <c r="G75" s="54">
        <v>451</v>
      </c>
      <c r="H75" s="10">
        <f t="shared" si="1"/>
        <v>688</v>
      </c>
    </row>
    <row r="76" spans="1:8" ht="13.5" thickBot="1" x14ac:dyDescent="0.25">
      <c r="A76" s="36" t="s">
        <v>105</v>
      </c>
      <c r="B76" s="36" t="s">
        <v>61</v>
      </c>
      <c r="C76" s="54">
        <v>174</v>
      </c>
      <c r="D76" s="54">
        <v>177</v>
      </c>
      <c r="E76" s="10">
        <f t="shared" si="2"/>
        <v>351</v>
      </c>
      <c r="F76" s="54">
        <v>159</v>
      </c>
      <c r="G76" s="54">
        <v>174</v>
      </c>
      <c r="H76" s="10">
        <f t="shared" si="1"/>
        <v>333</v>
      </c>
    </row>
    <row r="77" spans="1:8" ht="13.5" thickBot="1" x14ac:dyDescent="0.25">
      <c r="A77" s="37" t="s">
        <v>107</v>
      </c>
      <c r="B77" s="36" t="s">
        <v>69</v>
      </c>
      <c r="C77" s="54">
        <v>506</v>
      </c>
      <c r="D77" s="54">
        <v>912</v>
      </c>
      <c r="E77" s="10">
        <f t="shared" si="2"/>
        <v>1418</v>
      </c>
      <c r="F77" s="54">
        <v>446</v>
      </c>
      <c r="G77" s="54">
        <v>912</v>
      </c>
      <c r="H77" s="10">
        <f t="shared" si="1"/>
        <v>1358</v>
      </c>
    </row>
    <row r="78" spans="1:8" ht="13.5" thickBot="1" x14ac:dyDescent="0.25">
      <c r="A78" s="36" t="s">
        <v>109</v>
      </c>
      <c r="B78" s="36" t="s">
        <v>61</v>
      </c>
      <c r="C78" s="54">
        <v>72</v>
      </c>
      <c r="D78" s="54">
        <v>190</v>
      </c>
      <c r="E78" s="10">
        <f t="shared" si="2"/>
        <v>262</v>
      </c>
      <c r="F78" s="54">
        <v>42</v>
      </c>
      <c r="G78" s="54">
        <v>189</v>
      </c>
      <c r="H78" s="10">
        <f t="shared" ref="H78" si="3">SUM(F78:G78)</f>
        <v>231</v>
      </c>
    </row>
    <row r="79" spans="1:8" ht="13.5" thickBot="1" x14ac:dyDescent="0.25">
      <c r="A79" s="36" t="s">
        <v>111</v>
      </c>
      <c r="B79" s="36" t="s">
        <v>61</v>
      </c>
      <c r="C79" s="54">
        <v>139</v>
      </c>
      <c r="D79" s="54">
        <v>368</v>
      </c>
      <c r="E79" s="10">
        <f t="shared" si="2"/>
        <v>507</v>
      </c>
      <c r="F79" s="54">
        <v>105</v>
      </c>
      <c r="G79" s="54">
        <v>365</v>
      </c>
      <c r="H79" s="10">
        <f t="shared" si="1"/>
        <v>470</v>
      </c>
    </row>
    <row r="80" spans="1:8" ht="24" customHeight="1" thickBot="1" x14ac:dyDescent="0.25">
      <c r="A80" s="67" t="s">
        <v>7</v>
      </c>
      <c r="B80" s="68"/>
      <c r="C80" s="11">
        <f>SUM(C13:C79)</f>
        <v>53539</v>
      </c>
      <c r="D80" s="11">
        <f t="shared" ref="D80:G80" si="4">SUM(D13:D79)</f>
        <v>28001</v>
      </c>
      <c r="E80" s="11">
        <f t="shared" si="4"/>
        <v>81540</v>
      </c>
      <c r="F80" s="12">
        <f t="shared" si="4"/>
        <v>42314</v>
      </c>
      <c r="G80" s="12">
        <f t="shared" si="4"/>
        <v>28608</v>
      </c>
      <c r="H80" s="11">
        <f>SUM(H13:H79)</f>
        <v>70922</v>
      </c>
    </row>
    <row r="81" spans="1:8" ht="13.5" x14ac:dyDescent="0.25">
      <c r="A81" s="49" t="s">
        <v>113</v>
      </c>
      <c r="B81" s="50"/>
      <c r="C81" s="50"/>
      <c r="D81" s="50"/>
      <c r="E81" s="50"/>
      <c r="F81" s="50"/>
      <c r="G81" s="50"/>
      <c r="H81" s="50"/>
    </row>
    <row r="82" spans="1:8" ht="13.5" x14ac:dyDescent="0.25">
      <c r="A82" s="49" t="s">
        <v>114</v>
      </c>
      <c r="B82" s="50"/>
      <c r="C82" s="50"/>
      <c r="D82" s="50"/>
      <c r="E82" s="50"/>
      <c r="F82" s="50"/>
      <c r="G82" s="50"/>
      <c r="H82" s="50"/>
    </row>
    <row r="83" spans="1:8" x14ac:dyDescent="0.2">
      <c r="B83" s="50"/>
      <c r="C83" s="50"/>
      <c r="D83" s="50"/>
      <c r="E83" s="50"/>
      <c r="F83" s="50"/>
      <c r="G83" s="50"/>
      <c r="H83" s="50"/>
    </row>
    <row r="84" spans="1:8" ht="13.5" x14ac:dyDescent="0.25">
      <c r="A84" s="49"/>
      <c r="B84" s="50"/>
      <c r="C84" s="50"/>
      <c r="D84" s="50"/>
      <c r="E84" s="50"/>
      <c r="F84" s="50"/>
      <c r="G84" s="50"/>
      <c r="H84" s="50"/>
    </row>
    <row r="85" spans="1:8" x14ac:dyDescent="0.2">
      <c r="A85" s="50"/>
      <c r="B85" s="50"/>
      <c r="C85" s="50"/>
      <c r="D85" s="50"/>
      <c r="E85" s="50"/>
      <c r="F85" s="50"/>
      <c r="G85" s="50"/>
      <c r="H85" s="50"/>
    </row>
    <row r="86" spans="1:8" x14ac:dyDescent="0.2">
      <c r="A86" s="50"/>
      <c r="B86" s="50"/>
      <c r="C86" s="50"/>
      <c r="D86" s="50"/>
      <c r="E86" s="50"/>
      <c r="F86" s="50"/>
      <c r="G86" s="50"/>
      <c r="H86" s="50"/>
    </row>
    <row r="87" spans="1:8" x14ac:dyDescent="0.2">
      <c r="A87" s="50"/>
      <c r="B87" s="50"/>
      <c r="C87" s="50"/>
      <c r="D87" s="50"/>
      <c r="E87" s="50"/>
      <c r="F87" s="50"/>
      <c r="G87" s="50"/>
      <c r="H87" s="50"/>
    </row>
    <row r="88" spans="1:8" x14ac:dyDescent="0.2">
      <c r="A88" s="50"/>
      <c r="B88" s="50"/>
      <c r="C88" s="50"/>
      <c r="D88" s="50"/>
      <c r="E88" s="50"/>
      <c r="F88" s="50"/>
      <c r="G88" s="50"/>
      <c r="H88" s="50"/>
    </row>
    <row r="89" spans="1:8" x14ac:dyDescent="0.2">
      <c r="A89" s="50"/>
      <c r="B89" s="50"/>
      <c r="C89" s="50"/>
      <c r="D89" s="50"/>
      <c r="E89" s="50"/>
      <c r="F89" s="50"/>
      <c r="G89" s="50"/>
      <c r="H89" s="50"/>
    </row>
    <row r="90" spans="1:8" x14ac:dyDescent="0.2">
      <c r="A90" s="50"/>
      <c r="B90" s="50"/>
      <c r="C90" s="53"/>
      <c r="D90" s="53"/>
      <c r="E90" s="50"/>
      <c r="F90" s="52"/>
      <c r="G90" s="52"/>
      <c r="H90" s="50"/>
    </row>
  </sheetData>
  <sheetProtection formatCells="0" formatColumns="0" formatRows="0"/>
  <mergeCells count="23">
    <mergeCell ref="H11:H12"/>
    <mergeCell ref="A63:A64"/>
    <mergeCell ref="A57:A58"/>
    <mergeCell ref="A48:B48"/>
    <mergeCell ref="E11:E12"/>
    <mergeCell ref="F11:G11"/>
    <mergeCell ref="A34:A41"/>
    <mergeCell ref="A43:A44"/>
    <mergeCell ref="A45:A47"/>
    <mergeCell ref="A42:B42"/>
    <mergeCell ref="A49:B49"/>
    <mergeCell ref="A52:A53"/>
    <mergeCell ref="A69:A70"/>
    <mergeCell ref="A80:B80"/>
    <mergeCell ref="A65:B65"/>
    <mergeCell ref="A66:B66"/>
    <mergeCell ref="A67:B67"/>
    <mergeCell ref="C11:D11"/>
    <mergeCell ref="A13:A23"/>
    <mergeCell ref="A24:A32"/>
    <mergeCell ref="A50:B50"/>
    <mergeCell ref="A11:A12"/>
    <mergeCell ref="B11:B12"/>
  </mergeCells>
  <pageMargins left="0.70866141732283472" right="0.70866141732283472" top="0.31496062992125984" bottom="0.74803149606299213" header="0.27559055118110237" footer="0.31496062992125984"/>
  <pageSetup scale="65" orientation="portrait" r:id="rId1"/>
  <ignoredErrors>
    <ignoredError sqref="C64:G6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3"/>
  <sheetViews>
    <sheetView workbookViewId="0">
      <selection activeCell="A11" sqref="A11:A12"/>
    </sheetView>
  </sheetViews>
  <sheetFormatPr baseColWidth="10" defaultColWidth="11.42578125" defaultRowHeight="12.75" x14ac:dyDescent="0.2"/>
  <cols>
    <col min="1" max="1" width="28.28515625" customWidth="1"/>
    <col min="2" max="3" width="18" customWidth="1"/>
    <col min="4" max="4" width="15.42578125" customWidth="1"/>
    <col min="5" max="6" width="18.42578125" customWidth="1"/>
    <col min="7" max="7" width="14.7109375" customWidth="1"/>
  </cols>
  <sheetData>
    <row r="1" spans="1:8" ht="15" x14ac:dyDescent="0.25">
      <c r="B1" s="3"/>
      <c r="C1" s="3"/>
      <c r="D1" s="3"/>
      <c r="E1" s="3"/>
      <c r="F1" s="3"/>
      <c r="G1" s="3"/>
    </row>
    <row r="2" spans="1:8" ht="15" x14ac:dyDescent="0.25">
      <c r="A2" s="5"/>
      <c r="B2" s="3"/>
      <c r="C2" s="3"/>
      <c r="D2" s="3"/>
      <c r="E2" s="3"/>
      <c r="F2" s="3"/>
      <c r="G2" s="3"/>
    </row>
    <row r="3" spans="1:8" ht="15" x14ac:dyDescent="0.25">
      <c r="A3" s="5"/>
      <c r="B3" s="3"/>
      <c r="C3" s="3"/>
      <c r="D3" s="3"/>
      <c r="E3" s="3"/>
      <c r="F3" s="3"/>
      <c r="G3" s="3"/>
    </row>
    <row r="4" spans="1:8" ht="15" x14ac:dyDescent="0.25">
      <c r="A4" s="5"/>
      <c r="B4" s="3"/>
      <c r="C4" s="3"/>
      <c r="D4" s="3"/>
      <c r="E4" s="3"/>
      <c r="F4" s="3"/>
      <c r="G4" s="3"/>
    </row>
    <row r="5" spans="1:8" ht="15" x14ac:dyDescent="0.25">
      <c r="A5" s="5"/>
      <c r="B5" s="3"/>
      <c r="C5" s="3"/>
      <c r="D5" s="3"/>
      <c r="E5" s="3"/>
      <c r="F5" s="3"/>
      <c r="G5" s="3"/>
    </row>
    <row r="6" spans="1:8" ht="15" x14ac:dyDescent="0.25">
      <c r="A6" s="5" t="str">
        <f>Tribunal!A6</f>
        <v>JURISDICCIÓN CIVIL Y COMERCIAL: PRIMERA INSTANCIA</v>
      </c>
      <c r="B6" s="3"/>
      <c r="C6" s="3"/>
      <c r="D6" s="3"/>
      <c r="E6" s="3"/>
      <c r="F6" s="3"/>
      <c r="G6" s="3"/>
    </row>
    <row r="7" spans="1:8" ht="15" customHeight="1" x14ac:dyDescent="0.2">
      <c r="A7" s="6" t="str">
        <f>Tribunal!A7</f>
        <v>ENTRADA Y SALIDA DE CASOS</v>
      </c>
      <c r="B7" s="4"/>
      <c r="C7" s="4"/>
      <c r="D7" s="4"/>
      <c r="E7" s="4"/>
      <c r="F7" s="4"/>
      <c r="G7" s="4"/>
    </row>
    <row r="8" spans="1:8" ht="15" x14ac:dyDescent="0.2">
      <c r="A8" s="7" t="e">
        <f>Tribunal!#REF!</f>
        <v>#REF!</v>
      </c>
      <c r="B8" s="7"/>
      <c r="C8" s="7"/>
      <c r="D8" s="7"/>
      <c r="E8" s="7"/>
      <c r="F8" s="7"/>
      <c r="G8" s="7"/>
    </row>
    <row r="9" spans="1:8" ht="15" x14ac:dyDescent="0.2">
      <c r="A9" s="2"/>
      <c r="B9" s="2"/>
      <c r="C9" s="2"/>
      <c r="D9" s="2"/>
      <c r="E9" s="2"/>
      <c r="F9" s="2"/>
      <c r="G9" s="2"/>
    </row>
    <row r="10" spans="1:8" ht="19.5" customHeight="1" thickBot="1" x14ac:dyDescent="0.25">
      <c r="A10" s="2" t="s">
        <v>115</v>
      </c>
    </row>
    <row r="11" spans="1:8" ht="18" customHeight="1" thickBot="1" x14ac:dyDescent="0.25">
      <c r="A11" s="73" t="s">
        <v>116</v>
      </c>
      <c r="B11" s="75" t="s">
        <v>6</v>
      </c>
      <c r="C11" s="76"/>
      <c r="D11" s="77" t="s">
        <v>7</v>
      </c>
      <c r="E11" s="75" t="s">
        <v>117</v>
      </c>
      <c r="F11" s="76"/>
      <c r="G11" s="79" t="s">
        <v>7</v>
      </c>
    </row>
    <row r="12" spans="1:8" ht="17.25" customHeight="1" thickBot="1" x14ac:dyDescent="0.25">
      <c r="A12" s="74"/>
      <c r="B12" s="13" t="s">
        <v>9</v>
      </c>
      <c r="C12" s="13" t="s">
        <v>10</v>
      </c>
      <c r="D12" s="78"/>
      <c r="E12" s="13" t="s">
        <v>118</v>
      </c>
      <c r="F12" s="13" t="s">
        <v>10</v>
      </c>
      <c r="G12" s="80"/>
    </row>
    <row r="13" spans="1:8" s="1" customFormat="1" ht="13.5" thickBot="1" x14ac:dyDescent="0.25">
      <c r="A13" s="14" t="s">
        <v>11</v>
      </c>
      <c r="B13" s="9">
        <f>SUM(Tribunal!C13:C23)</f>
        <v>14188</v>
      </c>
      <c r="C13" s="9">
        <f>SUM(Tribunal!D13:D23)</f>
        <v>6696</v>
      </c>
      <c r="D13" s="10">
        <f t="shared" ref="D13:D47" si="0">SUM(B13:C13)</f>
        <v>20884</v>
      </c>
      <c r="E13" s="9">
        <f>SUM(Tribunal!F13:F23)</f>
        <v>12272</v>
      </c>
      <c r="F13" s="9">
        <f>SUM(Tribunal!G13:G23)</f>
        <v>6868</v>
      </c>
      <c r="G13" s="10">
        <f t="shared" ref="G13:G47" si="1">SUM(E13:F13)</f>
        <v>19140</v>
      </c>
      <c r="H13" s="26"/>
    </row>
    <row r="14" spans="1:8" s="1" customFormat="1" ht="13.5" thickBot="1" x14ac:dyDescent="0.25">
      <c r="A14" s="14" t="s">
        <v>31</v>
      </c>
      <c r="B14" s="9">
        <f>SUM(Tribunal!C24:C32)</f>
        <v>6116</v>
      </c>
      <c r="C14" s="9">
        <f>SUM(Tribunal!D24:D32)</f>
        <v>2710</v>
      </c>
      <c r="D14" s="10">
        <f t="shared" si="0"/>
        <v>8826</v>
      </c>
      <c r="E14" s="9">
        <f>SUM(Tribunal!F24:F32)</f>
        <v>3528</v>
      </c>
      <c r="F14" s="9">
        <f>SUM(Tribunal!G24:G32)</f>
        <v>2653</v>
      </c>
      <c r="G14" s="10">
        <f t="shared" si="1"/>
        <v>6181</v>
      </c>
      <c r="H14" s="8"/>
    </row>
    <row r="15" spans="1:8" ht="13.5" thickBot="1" x14ac:dyDescent="0.25">
      <c r="A15" s="14" t="s">
        <v>35</v>
      </c>
      <c r="B15" s="9">
        <f>SUM(Tribunal!C33)</f>
        <v>475</v>
      </c>
      <c r="C15" s="9">
        <f>SUM(Tribunal!D33)</f>
        <v>586</v>
      </c>
      <c r="D15" s="10">
        <f t="shared" si="0"/>
        <v>1061</v>
      </c>
      <c r="E15" s="9">
        <f>SUM(Tribunal!F33)</f>
        <v>320</v>
      </c>
      <c r="F15" s="9">
        <f>SUM(Tribunal!G33)</f>
        <v>582</v>
      </c>
      <c r="G15" s="10">
        <f t="shared" si="1"/>
        <v>902</v>
      </c>
      <c r="H15" s="8"/>
    </row>
    <row r="16" spans="1:8" s="1" customFormat="1" ht="13.5" thickBot="1" x14ac:dyDescent="0.25">
      <c r="A16" s="14" t="s">
        <v>38</v>
      </c>
      <c r="B16" s="9">
        <f>SUM(Tribunal!C34:C41)</f>
        <v>7789</v>
      </c>
      <c r="C16" s="9">
        <f>SUM(Tribunal!D34:D41)</f>
        <v>2981</v>
      </c>
      <c r="D16" s="10">
        <f t="shared" si="0"/>
        <v>10770</v>
      </c>
      <c r="E16" s="9">
        <f>SUM(Tribunal!F34:F41)</f>
        <v>6899</v>
      </c>
      <c r="F16" s="9">
        <f>SUM(Tribunal!G34:G41)</f>
        <v>3435</v>
      </c>
      <c r="G16" s="10">
        <f t="shared" si="1"/>
        <v>10334</v>
      </c>
      <c r="H16" s="8"/>
    </row>
    <row r="17" spans="1:8" ht="13.5" thickBot="1" x14ac:dyDescent="0.25">
      <c r="A17" s="14" t="s">
        <v>119</v>
      </c>
      <c r="B17" s="9">
        <f>SUM(Tribunal!C42)</f>
        <v>1582</v>
      </c>
      <c r="C17" s="9">
        <f>SUM(Tribunal!D42)</f>
        <v>442</v>
      </c>
      <c r="D17" s="10">
        <f t="shared" si="0"/>
        <v>2024</v>
      </c>
      <c r="E17" s="9">
        <f>SUM(Tribunal!F42)</f>
        <v>1347</v>
      </c>
      <c r="F17" s="9">
        <f>SUM(Tribunal!G42)</f>
        <v>489</v>
      </c>
      <c r="G17" s="10">
        <f t="shared" si="1"/>
        <v>1836</v>
      </c>
      <c r="H17" s="8"/>
    </row>
    <row r="18" spans="1:8" ht="13.5" thickBot="1" x14ac:dyDescent="0.25">
      <c r="A18" s="14" t="s">
        <v>49</v>
      </c>
      <c r="B18" s="9">
        <f>SUM(Tribunal!C43:C44)</f>
        <v>1959</v>
      </c>
      <c r="C18" s="9">
        <f>SUM(Tribunal!D43:D44)</f>
        <v>1183</v>
      </c>
      <c r="D18" s="10">
        <f t="shared" si="0"/>
        <v>3142</v>
      </c>
      <c r="E18" s="9">
        <f>SUM(Tribunal!F43:F44)</f>
        <v>1341</v>
      </c>
      <c r="F18" s="9">
        <f>SUM(Tribunal!G43:G44)</f>
        <v>1358</v>
      </c>
      <c r="G18" s="10">
        <f t="shared" si="1"/>
        <v>2699</v>
      </c>
      <c r="H18" s="8"/>
    </row>
    <row r="19" spans="1:8" s="1" customFormat="1" ht="13.5" thickBot="1" x14ac:dyDescent="0.25">
      <c r="A19" s="14" t="s">
        <v>51</v>
      </c>
      <c r="B19" s="9">
        <f>SUM(Tribunal!C45:C47)</f>
        <v>2603</v>
      </c>
      <c r="C19" s="9">
        <f>SUM(Tribunal!D45:D47)</f>
        <v>919</v>
      </c>
      <c r="D19" s="10">
        <f t="shared" si="0"/>
        <v>3522</v>
      </c>
      <c r="E19" s="9">
        <f>SUM(Tribunal!F45:F47)</f>
        <v>2095</v>
      </c>
      <c r="F19" s="9">
        <f>SUM(Tribunal!G45:G47)</f>
        <v>901</v>
      </c>
      <c r="G19" s="10">
        <f t="shared" si="1"/>
        <v>2996</v>
      </c>
      <c r="H19" s="8"/>
    </row>
    <row r="20" spans="1:8" ht="13.5" thickBot="1" x14ac:dyDescent="0.25">
      <c r="A20" s="14" t="s">
        <v>120</v>
      </c>
      <c r="B20" s="9">
        <f>SUM(Tribunal!C48)</f>
        <v>1023</v>
      </c>
      <c r="C20" s="9">
        <f>SUM(Tribunal!D48)</f>
        <v>405</v>
      </c>
      <c r="D20" s="10">
        <f t="shared" si="0"/>
        <v>1428</v>
      </c>
      <c r="E20" s="9">
        <f>SUM(Tribunal!F48)</f>
        <v>988</v>
      </c>
      <c r="F20" s="9">
        <f>SUM(Tribunal!G48)</f>
        <v>440</v>
      </c>
      <c r="G20" s="10">
        <f t="shared" si="1"/>
        <v>1428</v>
      </c>
      <c r="H20" s="8"/>
    </row>
    <row r="21" spans="1:8" ht="13.5" thickBot="1" x14ac:dyDescent="0.25">
      <c r="A21" s="14" t="s">
        <v>56</v>
      </c>
      <c r="B21" s="9">
        <f>SUM(Tribunal!C49)</f>
        <v>1015</v>
      </c>
      <c r="C21" s="9">
        <f>SUM(Tribunal!D49)</f>
        <v>617</v>
      </c>
      <c r="D21" s="10">
        <f t="shared" si="0"/>
        <v>1632</v>
      </c>
      <c r="E21" s="9">
        <f>SUM(Tribunal!F49)</f>
        <v>922</v>
      </c>
      <c r="F21" s="9">
        <f>SUM(Tribunal!G49)</f>
        <v>592</v>
      </c>
      <c r="G21" s="10">
        <f t="shared" si="1"/>
        <v>1514</v>
      </c>
      <c r="H21" s="8"/>
    </row>
    <row r="22" spans="1:8" ht="13.5" thickBot="1" x14ac:dyDescent="0.25">
      <c r="A22" s="14" t="s">
        <v>58</v>
      </c>
      <c r="B22" s="9">
        <f>SUM(Tribunal!C50)</f>
        <v>600</v>
      </c>
      <c r="C22" s="9">
        <f>SUM(Tribunal!D50)</f>
        <v>333</v>
      </c>
      <c r="D22" s="10">
        <f t="shared" si="0"/>
        <v>933</v>
      </c>
      <c r="E22" s="9">
        <f>SUM(Tribunal!F50)</f>
        <v>473</v>
      </c>
      <c r="F22" s="9">
        <f>SUM(Tribunal!G50)</f>
        <v>384</v>
      </c>
      <c r="G22" s="10">
        <f t="shared" si="1"/>
        <v>857</v>
      </c>
      <c r="H22" s="27"/>
    </row>
    <row r="23" spans="1:8" ht="13.5" thickBot="1" x14ac:dyDescent="0.25">
      <c r="A23" s="14" t="s">
        <v>60</v>
      </c>
      <c r="B23" s="9">
        <f>SUM(Tribunal!C51)</f>
        <v>317</v>
      </c>
      <c r="C23" s="9">
        <f>SUM(Tribunal!D51)</f>
        <v>168</v>
      </c>
      <c r="D23" s="10">
        <f t="shared" si="0"/>
        <v>485</v>
      </c>
      <c r="E23" s="9">
        <f>SUM(Tribunal!F51)</f>
        <v>172</v>
      </c>
      <c r="F23" s="9">
        <f>SUM(Tribunal!G51)</f>
        <v>163</v>
      </c>
      <c r="G23" s="10">
        <f t="shared" si="1"/>
        <v>335</v>
      </c>
      <c r="H23" s="8"/>
    </row>
    <row r="24" spans="1:8" ht="13.5" thickBot="1" x14ac:dyDescent="0.25">
      <c r="A24" s="14" t="s">
        <v>63</v>
      </c>
      <c r="B24" s="9">
        <f>SUM(Tribunal!C52:C53)</f>
        <v>1909</v>
      </c>
      <c r="C24" s="9">
        <f>SUM(Tribunal!D52:D53)</f>
        <v>726</v>
      </c>
      <c r="D24" s="10">
        <f t="shared" si="0"/>
        <v>2635</v>
      </c>
      <c r="E24" s="9">
        <f>SUM(Tribunal!F52:F53)</f>
        <v>1496</v>
      </c>
      <c r="F24" s="9">
        <f>SUM(Tribunal!G52:G53)</f>
        <v>594</v>
      </c>
      <c r="G24" s="10">
        <f t="shared" si="1"/>
        <v>2090</v>
      </c>
      <c r="H24" s="8"/>
    </row>
    <row r="25" spans="1:8" ht="13.5" thickBot="1" x14ac:dyDescent="0.25">
      <c r="A25" s="14" t="s">
        <v>66</v>
      </c>
      <c r="B25" s="9">
        <f>SUM(Tribunal!C54)</f>
        <v>605</v>
      </c>
      <c r="C25" s="9">
        <f>SUM(Tribunal!D54)</f>
        <v>213</v>
      </c>
      <c r="D25" s="10">
        <f t="shared" si="0"/>
        <v>818</v>
      </c>
      <c r="E25" s="9">
        <f>SUM(Tribunal!F54)</f>
        <v>502</v>
      </c>
      <c r="F25" s="9">
        <f>SUM(Tribunal!G54)</f>
        <v>261</v>
      </c>
      <c r="G25" s="10">
        <f t="shared" si="1"/>
        <v>763</v>
      </c>
      <c r="H25" s="8"/>
    </row>
    <row r="26" spans="1:8" ht="13.5" thickBot="1" x14ac:dyDescent="0.25">
      <c r="A26" s="14" t="s">
        <v>68</v>
      </c>
      <c r="B26" s="9">
        <f>SUM(Tribunal!C55)</f>
        <v>743</v>
      </c>
      <c r="C26" s="9">
        <f>SUM(Tribunal!D55)</f>
        <v>457</v>
      </c>
      <c r="D26" s="10">
        <f t="shared" si="0"/>
        <v>1200</v>
      </c>
      <c r="E26" s="9">
        <f>SUM(Tribunal!F55)</f>
        <v>625</v>
      </c>
      <c r="F26" s="9">
        <f>SUM(Tribunal!G55)</f>
        <v>381</v>
      </c>
      <c r="G26" s="10">
        <f t="shared" si="1"/>
        <v>1006</v>
      </c>
      <c r="H26" s="8"/>
    </row>
    <row r="27" spans="1:8" ht="13.5" thickBot="1" x14ac:dyDescent="0.25">
      <c r="A27" s="14" t="s">
        <v>71</v>
      </c>
      <c r="B27" s="9">
        <f>SUM(Tribunal!C56)</f>
        <v>666</v>
      </c>
      <c r="C27" s="9">
        <f>SUM(Tribunal!D56)</f>
        <v>737</v>
      </c>
      <c r="D27" s="10">
        <f t="shared" si="0"/>
        <v>1403</v>
      </c>
      <c r="E27" s="9">
        <f>SUM(Tribunal!F56)</f>
        <v>487</v>
      </c>
      <c r="F27" s="9">
        <f>SUM(Tribunal!G56)</f>
        <v>664</v>
      </c>
      <c r="G27" s="10">
        <f t="shared" si="1"/>
        <v>1151</v>
      </c>
      <c r="H27" s="8"/>
    </row>
    <row r="28" spans="1:8" ht="13.5" thickBot="1" x14ac:dyDescent="0.25">
      <c r="A28" s="14" t="s">
        <v>73</v>
      </c>
      <c r="B28" s="9">
        <f>SUM(Tribunal!C57:C58)</f>
        <v>1655</v>
      </c>
      <c r="C28" s="9">
        <f>SUM(Tribunal!D57:D58)</f>
        <v>1125</v>
      </c>
      <c r="D28" s="10">
        <f t="shared" si="0"/>
        <v>2780</v>
      </c>
      <c r="E28" s="9">
        <f>SUM(Tribunal!F57:F58)</f>
        <v>1050</v>
      </c>
      <c r="F28" s="9">
        <f>SUM(Tribunal!G57:G58)</f>
        <v>1142</v>
      </c>
      <c r="G28" s="10">
        <f t="shared" si="1"/>
        <v>2192</v>
      </c>
      <c r="H28" s="8"/>
    </row>
    <row r="29" spans="1:8" ht="13.5" thickBot="1" x14ac:dyDescent="0.25">
      <c r="A29" s="14" t="s">
        <v>75</v>
      </c>
      <c r="B29" s="9">
        <f>SUM(Tribunal!C59)</f>
        <v>825</v>
      </c>
      <c r="C29" s="9">
        <f>SUM(Tribunal!D59)</f>
        <v>386</v>
      </c>
      <c r="D29" s="10">
        <f t="shared" si="0"/>
        <v>1211</v>
      </c>
      <c r="E29" s="9">
        <f>SUM(Tribunal!F59)</f>
        <v>734</v>
      </c>
      <c r="F29" s="9">
        <f>SUM(Tribunal!G59)</f>
        <v>404</v>
      </c>
      <c r="G29" s="10">
        <f t="shared" si="1"/>
        <v>1138</v>
      </c>
      <c r="H29" s="8"/>
    </row>
    <row r="30" spans="1:8" ht="13.5" thickBot="1" x14ac:dyDescent="0.25">
      <c r="A30" s="14" t="s">
        <v>77</v>
      </c>
      <c r="B30" s="9">
        <f>SUM(Tribunal!C60)</f>
        <v>778</v>
      </c>
      <c r="C30" s="9">
        <f>SUM(Tribunal!D60)</f>
        <v>784</v>
      </c>
      <c r="D30" s="10">
        <f t="shared" si="0"/>
        <v>1562</v>
      </c>
      <c r="E30" s="9">
        <f>SUM(Tribunal!F60)</f>
        <v>587</v>
      </c>
      <c r="F30" s="9">
        <f>SUM(Tribunal!G60)</f>
        <v>695</v>
      </c>
      <c r="G30" s="10">
        <f t="shared" si="1"/>
        <v>1282</v>
      </c>
      <c r="H30" s="8"/>
    </row>
    <row r="31" spans="1:8" ht="13.5" thickBot="1" x14ac:dyDescent="0.25">
      <c r="A31" s="14" t="s">
        <v>79</v>
      </c>
      <c r="B31" s="9">
        <f>SUM(Tribunal!C61)</f>
        <v>275</v>
      </c>
      <c r="C31" s="9">
        <f>SUM(Tribunal!D61)</f>
        <v>147</v>
      </c>
      <c r="D31" s="10">
        <f t="shared" si="0"/>
        <v>422</v>
      </c>
      <c r="E31" s="9">
        <f>SUM(Tribunal!F61)</f>
        <v>231</v>
      </c>
      <c r="F31" s="9">
        <f>SUM(Tribunal!G61)</f>
        <v>147</v>
      </c>
      <c r="G31" s="10">
        <f t="shared" si="1"/>
        <v>378</v>
      </c>
      <c r="H31" s="8"/>
    </row>
    <row r="32" spans="1:8" ht="13.5" thickBot="1" x14ac:dyDescent="0.25">
      <c r="A32" s="14" t="s">
        <v>81</v>
      </c>
      <c r="B32" s="9">
        <f>SUM(Tribunal!C62)</f>
        <v>402</v>
      </c>
      <c r="C32" s="9">
        <f>SUM(Tribunal!D62)</f>
        <v>135</v>
      </c>
      <c r="D32" s="10">
        <f t="shared" si="0"/>
        <v>537</v>
      </c>
      <c r="E32" s="9">
        <f>SUM(Tribunal!F62)</f>
        <v>253</v>
      </c>
      <c r="F32" s="9">
        <f>SUM(Tribunal!G62)</f>
        <v>151</v>
      </c>
      <c r="G32" s="10">
        <f t="shared" si="1"/>
        <v>404</v>
      </c>
      <c r="H32" s="8"/>
    </row>
    <row r="33" spans="1:8" ht="13.5" thickBot="1" x14ac:dyDescent="0.25">
      <c r="A33" s="14" t="s">
        <v>83</v>
      </c>
      <c r="B33" s="9">
        <f>SUM(Tribunal!C63:C64)</f>
        <v>1400</v>
      </c>
      <c r="C33" s="9">
        <f>SUM(Tribunal!D63:D64)</f>
        <v>734</v>
      </c>
      <c r="D33" s="10">
        <f t="shared" si="0"/>
        <v>2134</v>
      </c>
      <c r="E33" s="9">
        <f>SUM(Tribunal!F63:F64)</f>
        <v>1283</v>
      </c>
      <c r="F33" s="9">
        <f>SUM(Tribunal!G63:G64)</f>
        <v>782</v>
      </c>
      <c r="G33" s="10">
        <f t="shared" si="1"/>
        <v>2065</v>
      </c>
      <c r="H33" s="8"/>
    </row>
    <row r="34" spans="1:8" ht="13.5" thickBot="1" x14ac:dyDescent="0.25">
      <c r="A34" s="14" t="s">
        <v>84</v>
      </c>
      <c r="B34" s="9">
        <f>SUM(Tribunal!C65)</f>
        <v>1317</v>
      </c>
      <c r="C34" s="9">
        <f>SUM(Tribunal!D65)</f>
        <v>514</v>
      </c>
      <c r="D34" s="10">
        <f>SUM(B34:C34)</f>
        <v>1831</v>
      </c>
      <c r="E34" s="9">
        <f>SUM(Tribunal!F65)</f>
        <v>898</v>
      </c>
      <c r="F34" s="9">
        <f>SUM(Tribunal!G65)</f>
        <v>494</v>
      </c>
      <c r="G34" s="10">
        <f>SUM(E34:F34)</f>
        <v>1392</v>
      </c>
      <c r="H34" s="8"/>
    </row>
    <row r="35" spans="1:8" ht="13.5" thickBot="1" x14ac:dyDescent="0.25">
      <c r="A35" s="14" t="s">
        <v>86</v>
      </c>
      <c r="B35" s="9">
        <f>SUM(Tribunal!C66)</f>
        <v>1582</v>
      </c>
      <c r="C35" s="9">
        <f>SUM(Tribunal!D66)</f>
        <v>729</v>
      </c>
      <c r="D35" s="10">
        <f>SUM(B35:C35)</f>
        <v>2311</v>
      </c>
      <c r="E35" s="9">
        <f>SUM(Tribunal!F66)</f>
        <v>1310</v>
      </c>
      <c r="F35" s="9">
        <f>SUM(Tribunal!G66)</f>
        <v>816</v>
      </c>
      <c r="G35" s="10">
        <f>SUM(E35:F35)</f>
        <v>2126</v>
      </c>
      <c r="H35" s="27"/>
    </row>
    <row r="36" spans="1:8" ht="13.5" thickBot="1" x14ac:dyDescent="0.25">
      <c r="A36" s="14" t="s">
        <v>87</v>
      </c>
      <c r="B36" s="9">
        <f>SUM(Tribunal!C67)</f>
        <v>258</v>
      </c>
      <c r="C36" s="9">
        <f>SUM(Tribunal!D67)</f>
        <v>244</v>
      </c>
      <c r="D36" s="10">
        <f t="shared" si="0"/>
        <v>502</v>
      </c>
      <c r="E36" s="9">
        <f>SUM(Tribunal!F67)</f>
        <v>203</v>
      </c>
      <c r="F36" s="9">
        <f>SUM(Tribunal!G67)</f>
        <v>240</v>
      </c>
      <c r="G36" s="10">
        <f t="shared" si="1"/>
        <v>443</v>
      </c>
      <c r="H36" s="27"/>
    </row>
    <row r="37" spans="1:8" ht="13.5" thickBot="1" x14ac:dyDescent="0.25">
      <c r="A37" s="14" t="s">
        <v>89</v>
      </c>
      <c r="B37" s="9">
        <f>SUM(Tribunal!C68)</f>
        <v>395</v>
      </c>
      <c r="C37" s="9">
        <f>SUM(Tribunal!D68)</f>
        <v>265</v>
      </c>
      <c r="D37" s="10">
        <f t="shared" si="0"/>
        <v>660</v>
      </c>
      <c r="E37" s="9">
        <f>SUM(Tribunal!F68)</f>
        <v>296</v>
      </c>
      <c r="F37" s="9">
        <f>SUM(Tribunal!G68)</f>
        <v>269</v>
      </c>
      <c r="G37" s="10">
        <f t="shared" si="1"/>
        <v>565</v>
      </c>
      <c r="H37" s="8"/>
    </row>
    <row r="38" spans="1:8" ht="13.5" thickBot="1" x14ac:dyDescent="0.25">
      <c r="A38" s="14" t="s">
        <v>90</v>
      </c>
      <c r="B38" s="9">
        <f>SUM(Tribunal!C69:C70)</f>
        <v>885</v>
      </c>
      <c r="C38" s="9">
        <f>SUM(Tribunal!D69:D70)</f>
        <v>580</v>
      </c>
      <c r="D38" s="10">
        <f t="shared" si="0"/>
        <v>1465</v>
      </c>
      <c r="E38" s="9">
        <f>SUM(Tribunal!F69:F70)</f>
        <v>440</v>
      </c>
      <c r="F38" s="9">
        <f>SUM(Tribunal!G69:G70)</f>
        <v>565</v>
      </c>
      <c r="G38" s="10">
        <f t="shared" si="1"/>
        <v>1005</v>
      </c>
      <c r="H38" s="27"/>
    </row>
    <row r="39" spans="1:8" ht="13.5" thickBot="1" x14ac:dyDescent="0.25">
      <c r="A39" s="14" t="s">
        <v>95</v>
      </c>
      <c r="B39" s="9">
        <f>SUM(Tribunal!C71)</f>
        <v>108</v>
      </c>
      <c r="C39" s="9">
        <f>SUM(Tribunal!D71)</f>
        <v>116</v>
      </c>
      <c r="D39" s="10">
        <f t="shared" si="0"/>
        <v>224</v>
      </c>
      <c r="E39" s="9">
        <f>SUM(Tribunal!F71)</f>
        <v>94</v>
      </c>
      <c r="F39" s="9">
        <f>SUM(Tribunal!G71)</f>
        <v>112</v>
      </c>
      <c r="G39" s="10">
        <f t="shared" si="1"/>
        <v>206</v>
      </c>
      <c r="H39" s="8"/>
    </row>
    <row r="40" spans="1:8" ht="13.5" thickBot="1" x14ac:dyDescent="0.25">
      <c r="A40" s="14" t="s">
        <v>97</v>
      </c>
      <c r="B40" s="9">
        <f>SUM(Tribunal!C72)</f>
        <v>340</v>
      </c>
      <c r="C40" s="9">
        <f>SUM(Tribunal!D72)</f>
        <v>348</v>
      </c>
      <c r="D40" s="10">
        <f t="shared" si="0"/>
        <v>688</v>
      </c>
      <c r="E40" s="9">
        <f>SUM(Tribunal!F72)</f>
        <v>210</v>
      </c>
      <c r="F40" s="9">
        <f>SUM(Tribunal!G72)</f>
        <v>348</v>
      </c>
      <c r="G40" s="10">
        <f t="shared" si="1"/>
        <v>558</v>
      </c>
      <c r="H40" s="27"/>
    </row>
    <row r="41" spans="1:8" ht="13.5" thickBot="1" x14ac:dyDescent="0.25">
      <c r="A41" s="14" t="s">
        <v>99</v>
      </c>
      <c r="B41" s="9">
        <f>SUM(Tribunal!C73)</f>
        <v>66</v>
      </c>
      <c r="C41" s="9">
        <f>SUM(Tribunal!D73)</f>
        <v>143</v>
      </c>
      <c r="D41" s="10">
        <f t="shared" si="0"/>
        <v>209</v>
      </c>
      <c r="E41" s="9">
        <f>SUM(Tribunal!F73)</f>
        <v>53</v>
      </c>
      <c r="F41" s="9">
        <f>SUM(Tribunal!G73)</f>
        <v>143</v>
      </c>
      <c r="G41" s="10">
        <f t="shared" si="1"/>
        <v>196</v>
      </c>
      <c r="H41" s="27"/>
    </row>
    <row r="42" spans="1:8" ht="13.5" thickBot="1" x14ac:dyDescent="0.25">
      <c r="A42" s="14" t="s">
        <v>121</v>
      </c>
      <c r="B42" s="9">
        <f>SUM(Tribunal!C74)</f>
        <v>429</v>
      </c>
      <c r="C42" s="9">
        <f>SUM(Tribunal!D74)</f>
        <v>442</v>
      </c>
      <c r="D42" s="10">
        <f t="shared" si="0"/>
        <v>871</v>
      </c>
      <c r="E42" s="9">
        <f>SUM(Tribunal!F74)</f>
        <v>216</v>
      </c>
      <c r="F42" s="9">
        <f>SUM(Tribunal!G74)</f>
        <v>444</v>
      </c>
      <c r="G42" s="10">
        <f t="shared" si="1"/>
        <v>660</v>
      </c>
      <c r="H42" s="8"/>
    </row>
    <row r="43" spans="1:8" ht="13.5" thickBot="1" x14ac:dyDescent="0.25">
      <c r="A43" s="14" t="s">
        <v>103</v>
      </c>
      <c r="B43" s="9">
        <f>SUM(Tribunal!C75)</f>
        <v>343</v>
      </c>
      <c r="C43" s="9">
        <f>SUM(Tribunal!D75)</f>
        <v>489</v>
      </c>
      <c r="D43" s="10">
        <f t="shared" si="0"/>
        <v>832</v>
      </c>
      <c r="E43" s="9">
        <f>SUM(Tribunal!F75)</f>
        <v>237</v>
      </c>
      <c r="F43" s="9">
        <f>SUM(Tribunal!G75)</f>
        <v>451</v>
      </c>
      <c r="G43" s="10">
        <f t="shared" si="1"/>
        <v>688</v>
      </c>
      <c r="H43" s="8"/>
    </row>
    <row r="44" spans="1:8" ht="13.5" thickBot="1" x14ac:dyDescent="0.25">
      <c r="A44" s="14" t="s">
        <v>105</v>
      </c>
      <c r="B44" s="9">
        <f>SUM(Tribunal!C76)</f>
        <v>174</v>
      </c>
      <c r="C44" s="9">
        <f>SUM(Tribunal!D76)</f>
        <v>177</v>
      </c>
      <c r="D44" s="10">
        <f t="shared" si="0"/>
        <v>351</v>
      </c>
      <c r="E44" s="9">
        <f>SUM(Tribunal!F76)</f>
        <v>159</v>
      </c>
      <c r="F44" s="9">
        <f>SUM(Tribunal!G76)</f>
        <v>174</v>
      </c>
      <c r="G44" s="10">
        <f t="shared" si="1"/>
        <v>333</v>
      </c>
      <c r="H44" s="8"/>
    </row>
    <row r="45" spans="1:8" ht="13.5" thickBot="1" x14ac:dyDescent="0.25">
      <c r="A45" s="14" t="s">
        <v>122</v>
      </c>
      <c r="B45" s="9">
        <f>SUM(Tribunal!C77)</f>
        <v>506</v>
      </c>
      <c r="C45" s="9">
        <f>SUM(Tribunal!D77)</f>
        <v>912</v>
      </c>
      <c r="D45" s="10">
        <f t="shared" si="0"/>
        <v>1418</v>
      </c>
      <c r="E45" s="9">
        <f>SUM(Tribunal!F77)</f>
        <v>446</v>
      </c>
      <c r="F45" s="9">
        <f>SUM(Tribunal!G77)</f>
        <v>912</v>
      </c>
      <c r="G45" s="10">
        <f t="shared" si="1"/>
        <v>1358</v>
      </c>
      <c r="H45" s="27"/>
    </row>
    <row r="46" spans="1:8" ht="13.5" thickBot="1" x14ac:dyDescent="0.25">
      <c r="A46" s="14" t="s">
        <v>109</v>
      </c>
      <c r="B46" s="9">
        <f>SUM(Tribunal!C78)</f>
        <v>72</v>
      </c>
      <c r="C46" s="9">
        <f>SUM(Tribunal!D78)</f>
        <v>190</v>
      </c>
      <c r="D46" s="10">
        <f t="shared" si="0"/>
        <v>262</v>
      </c>
      <c r="E46" s="9">
        <f>SUM(Tribunal!F78)</f>
        <v>42</v>
      </c>
      <c r="F46" s="9">
        <f>SUM(Tribunal!G78)</f>
        <v>189</v>
      </c>
      <c r="G46" s="10">
        <f t="shared" si="1"/>
        <v>231</v>
      </c>
      <c r="H46" s="8"/>
    </row>
    <row r="47" spans="1:8" ht="13.5" thickBot="1" x14ac:dyDescent="0.25">
      <c r="A47" s="14" t="s">
        <v>111</v>
      </c>
      <c r="B47" s="9">
        <f>SUM(Tribunal!C79)</f>
        <v>139</v>
      </c>
      <c r="C47" s="9">
        <f>SUM(Tribunal!D79)</f>
        <v>368</v>
      </c>
      <c r="D47" s="10">
        <f t="shared" si="0"/>
        <v>507</v>
      </c>
      <c r="E47" s="9">
        <f>SUM(Tribunal!F79)</f>
        <v>105</v>
      </c>
      <c r="F47" s="9">
        <f>SUM(Tribunal!G79)</f>
        <v>365</v>
      </c>
      <c r="G47" s="10">
        <f t="shared" si="1"/>
        <v>470</v>
      </c>
      <c r="H47" s="8"/>
    </row>
    <row r="48" spans="1:8" ht="21" customHeight="1" thickBot="1" x14ac:dyDescent="0.25">
      <c r="A48" s="16" t="s">
        <v>7</v>
      </c>
      <c r="B48" s="11">
        <f t="shared" ref="B48:G48" si="2">SUM(B13:B47)</f>
        <v>53539</v>
      </c>
      <c r="C48" s="11">
        <f t="shared" si="2"/>
        <v>28001</v>
      </c>
      <c r="D48" s="11">
        <f t="shared" si="2"/>
        <v>81540</v>
      </c>
      <c r="E48" s="12">
        <f t="shared" si="2"/>
        <v>42314</v>
      </c>
      <c r="F48" s="12">
        <f t="shared" si="2"/>
        <v>28608</v>
      </c>
      <c r="G48" s="11">
        <f t="shared" si="2"/>
        <v>70922</v>
      </c>
      <c r="H48" s="8"/>
    </row>
    <row r="49" spans="1:7" s="34" customFormat="1" x14ac:dyDescent="0.25">
      <c r="A49" s="49" t="str">
        <f>Tribunal!A81</f>
        <v>*Sin considerar la fecha de entrada</v>
      </c>
      <c r="B49" s="33"/>
      <c r="C49" s="33"/>
      <c r="D49" s="33"/>
      <c r="E49" s="33"/>
      <c r="F49" s="33"/>
      <c r="G49" s="33"/>
    </row>
    <row r="50" spans="1:7" s="34" customFormat="1" x14ac:dyDescent="0.25">
      <c r="A50" s="49" t="str">
        <f>Tribunal!A82</f>
        <v>Nota: Cifras de carácter preliminar, sujetas a verificación</v>
      </c>
      <c r="B50" s="33"/>
      <c r="C50" s="33"/>
      <c r="D50" s="33"/>
      <c r="E50" s="33"/>
      <c r="F50" s="33"/>
      <c r="G50" s="33"/>
    </row>
    <row r="51" spans="1:7" x14ac:dyDescent="0.2">
      <c r="A51" s="50"/>
      <c r="B51" s="50"/>
      <c r="C51" s="50"/>
      <c r="D51" s="50"/>
      <c r="E51" s="50"/>
      <c r="F51" s="50"/>
      <c r="G51" s="50"/>
    </row>
    <row r="52" spans="1:7" x14ac:dyDescent="0.2">
      <c r="A52" s="50"/>
      <c r="B52" s="50"/>
      <c r="C52" s="50"/>
      <c r="D52" s="50"/>
      <c r="E52" s="50"/>
      <c r="F52" s="50"/>
      <c r="G52" s="50"/>
    </row>
    <row r="53" spans="1:7" x14ac:dyDescent="0.2">
      <c r="A53" s="50"/>
      <c r="B53" s="50"/>
      <c r="C53" s="50"/>
      <c r="D53" s="50"/>
      <c r="E53" s="50"/>
      <c r="F53" s="50"/>
      <c r="G53" s="50"/>
    </row>
  </sheetData>
  <mergeCells count="5">
    <mergeCell ref="A11:A12"/>
    <mergeCell ref="B11:C11"/>
    <mergeCell ref="D11:D12"/>
    <mergeCell ref="E11:F11"/>
    <mergeCell ref="G11:G12"/>
  </mergeCells>
  <printOptions horizontalCentered="1"/>
  <pageMargins left="0" right="0" top="0.27559055118110237" bottom="0.78740157480314965" header="0" footer="0.39370078740157483"/>
  <pageSetup scale="7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1"/>
  <sheetViews>
    <sheetView workbookViewId="0">
      <selection activeCell="A11" sqref="A11:A12"/>
    </sheetView>
  </sheetViews>
  <sheetFormatPr baseColWidth="10" defaultColWidth="11.42578125" defaultRowHeight="12.75" x14ac:dyDescent="0.2"/>
  <cols>
    <col min="1" max="1" width="30.140625" customWidth="1"/>
    <col min="2" max="2" width="15.5703125" customWidth="1"/>
    <col min="3" max="3" width="14.85546875" customWidth="1"/>
    <col min="4" max="4" width="12.5703125" customWidth="1"/>
    <col min="5" max="5" width="15.85546875" customWidth="1"/>
    <col min="6" max="6" width="14.85546875" customWidth="1"/>
    <col min="7" max="7" width="12.7109375" customWidth="1"/>
  </cols>
  <sheetData>
    <row r="1" spans="1:7" x14ac:dyDescent="0.2">
      <c r="B1" s="19"/>
      <c r="C1" s="19"/>
      <c r="D1" s="19"/>
      <c r="E1" s="19"/>
      <c r="F1" s="19"/>
      <c r="G1" s="19"/>
    </row>
    <row r="2" spans="1:7" ht="15" x14ac:dyDescent="0.25">
      <c r="A2" s="5"/>
      <c r="B2" s="19"/>
      <c r="C2" s="19"/>
      <c r="D2" s="19"/>
      <c r="E2" s="19"/>
      <c r="F2" s="19"/>
      <c r="G2" s="19"/>
    </row>
    <row r="3" spans="1:7" ht="15" x14ac:dyDescent="0.25">
      <c r="A3" s="5"/>
      <c r="B3" s="19"/>
      <c r="C3" s="19"/>
      <c r="D3" s="19"/>
      <c r="E3" s="19"/>
      <c r="F3" s="19"/>
      <c r="G3" s="19"/>
    </row>
    <row r="4" spans="1:7" ht="15" x14ac:dyDescent="0.25">
      <c r="A4" s="5"/>
      <c r="B4" s="19"/>
      <c r="C4" s="19"/>
      <c r="D4" s="19"/>
      <c r="E4" s="19"/>
      <c r="F4" s="19"/>
      <c r="G4" s="19"/>
    </row>
    <row r="5" spans="1:7" ht="25.5" customHeight="1" x14ac:dyDescent="0.25">
      <c r="A5" s="5" t="str">
        <f>Distrito!A6</f>
        <v>JURISDICCIÓN CIVIL Y COMERCIAL: PRIMERA INSTANCIA</v>
      </c>
      <c r="B5" s="19"/>
      <c r="C5" s="19"/>
      <c r="D5" s="19"/>
      <c r="E5" s="19"/>
      <c r="F5" s="19"/>
      <c r="G5" s="19"/>
    </row>
    <row r="6" spans="1:7" ht="21.75" customHeight="1" x14ac:dyDescent="0.2">
      <c r="A6" s="6" t="str">
        <f>Distrito!A7</f>
        <v>ENTRADA Y SALIDA DE CASOS</v>
      </c>
      <c r="B6" s="20"/>
      <c r="C6" s="20"/>
      <c r="D6" s="20"/>
      <c r="E6" s="20"/>
      <c r="F6" s="20"/>
      <c r="G6" s="20"/>
    </row>
    <row r="7" spans="1:7" ht="21.75" customHeight="1" x14ac:dyDescent="0.2">
      <c r="A7" s="7" t="e">
        <f>Distrito!A8</f>
        <v>#REF!</v>
      </c>
      <c r="B7" s="7"/>
      <c r="C7" s="7"/>
      <c r="D7" s="7"/>
      <c r="E7" s="7"/>
      <c r="F7" s="7"/>
      <c r="G7" s="7"/>
    </row>
    <row r="8" spans="1:7" ht="21.75" customHeight="1" x14ac:dyDescent="0.2">
      <c r="A8" s="21"/>
      <c r="B8" s="21"/>
      <c r="C8" s="21"/>
      <c r="D8" s="21"/>
      <c r="E8" s="21"/>
      <c r="F8" s="21"/>
      <c r="G8" s="21"/>
    </row>
    <row r="9" spans="1:7" ht="19.5" customHeight="1" thickBot="1" x14ac:dyDescent="0.25">
      <c r="A9" s="81" t="s">
        <v>123</v>
      </c>
      <c r="B9" s="81"/>
      <c r="C9" s="81"/>
      <c r="D9" s="81"/>
      <c r="E9" s="81"/>
      <c r="F9" s="81"/>
      <c r="G9" s="81"/>
    </row>
    <row r="10" spans="1:7" ht="21" customHeight="1" thickBot="1" x14ac:dyDescent="0.25">
      <c r="A10" s="82" t="s">
        <v>124</v>
      </c>
      <c r="B10" s="84" t="s">
        <v>125</v>
      </c>
      <c r="C10" s="85"/>
      <c r="D10" s="86"/>
      <c r="E10" s="84" t="s">
        <v>126</v>
      </c>
      <c r="F10" s="85"/>
      <c r="G10" s="86"/>
    </row>
    <row r="11" spans="1:7" ht="24.75" customHeight="1" thickBot="1" x14ac:dyDescent="0.25">
      <c r="A11" s="83"/>
      <c r="B11" s="17" t="s">
        <v>118</v>
      </c>
      <c r="C11" s="17" t="s">
        <v>127</v>
      </c>
      <c r="D11" s="18" t="s">
        <v>7</v>
      </c>
      <c r="E11" s="17" t="s">
        <v>118</v>
      </c>
      <c r="F11" s="17" t="s">
        <v>127</v>
      </c>
      <c r="G11" s="18" t="s">
        <v>7</v>
      </c>
    </row>
    <row r="12" spans="1:7" ht="24" customHeight="1" thickBot="1" x14ac:dyDescent="0.25">
      <c r="A12" s="28" t="s">
        <v>11</v>
      </c>
      <c r="B12" s="9">
        <f>SUM(Distrito!B13)</f>
        <v>14188</v>
      </c>
      <c r="C12" s="9">
        <f>SUM(Distrito!C13)</f>
        <v>6696</v>
      </c>
      <c r="D12" s="15">
        <f>SUM(B12:C12)</f>
        <v>20884</v>
      </c>
      <c r="E12" s="9">
        <f>SUM(Distrito!E13)</f>
        <v>12272</v>
      </c>
      <c r="F12" s="9">
        <f>SUM(Distrito!F13)</f>
        <v>6868</v>
      </c>
      <c r="G12" s="15">
        <f>SUM(E12:F12)</f>
        <v>19140</v>
      </c>
    </row>
    <row r="13" spans="1:7" ht="24" customHeight="1" thickBot="1" x14ac:dyDescent="0.25">
      <c r="A13" s="28" t="s">
        <v>31</v>
      </c>
      <c r="B13" s="9">
        <f>SUM(Distrito!B14:B15)</f>
        <v>6591</v>
      </c>
      <c r="C13" s="9">
        <f>SUM(Distrito!C14:C15)</f>
        <v>3296</v>
      </c>
      <c r="D13" s="15">
        <f t="shared" ref="D13:D22" si="0">SUM(B13:C13)</f>
        <v>9887</v>
      </c>
      <c r="E13" s="9">
        <f>SUM(Distrito!E14:E15)</f>
        <v>3848</v>
      </c>
      <c r="F13" s="9">
        <f>SUM(Distrito!F14:F15)</f>
        <v>3235</v>
      </c>
      <c r="G13" s="15">
        <f t="shared" ref="G13:G22" si="1">SUM(E13:F13)</f>
        <v>7083</v>
      </c>
    </row>
    <row r="14" spans="1:7" ht="24" customHeight="1" thickBot="1" x14ac:dyDescent="0.25">
      <c r="A14" s="28" t="s">
        <v>38</v>
      </c>
      <c r="B14" s="9">
        <f>SUM(Distrito!B16:B17)</f>
        <v>9371</v>
      </c>
      <c r="C14" s="9">
        <f>SUM(Distrito!C16:C17)</f>
        <v>3423</v>
      </c>
      <c r="D14" s="15">
        <f t="shared" si="0"/>
        <v>12794</v>
      </c>
      <c r="E14" s="9">
        <f>SUM(Distrito!E16:E17)</f>
        <v>8246</v>
      </c>
      <c r="F14" s="9">
        <f>SUM(Distrito!F16:F17)</f>
        <v>3924</v>
      </c>
      <c r="G14" s="15">
        <f t="shared" si="1"/>
        <v>12170</v>
      </c>
    </row>
    <row r="15" spans="1:7" ht="24" customHeight="1" thickBot="1" x14ac:dyDescent="0.25">
      <c r="A15" s="28" t="s">
        <v>49</v>
      </c>
      <c r="B15" s="9">
        <f>SUM(Distrito!B18)</f>
        <v>1959</v>
      </c>
      <c r="C15" s="9">
        <f>SUM(Distrito!C18)</f>
        <v>1183</v>
      </c>
      <c r="D15" s="15">
        <f t="shared" si="0"/>
        <v>3142</v>
      </c>
      <c r="E15" s="9">
        <f>SUM(Distrito!E18)</f>
        <v>1341</v>
      </c>
      <c r="F15" s="9">
        <f>SUM(Distrito!F18)</f>
        <v>1358</v>
      </c>
      <c r="G15" s="15">
        <f t="shared" si="1"/>
        <v>2699</v>
      </c>
    </row>
    <row r="16" spans="1:7" ht="24" customHeight="1" thickBot="1" x14ac:dyDescent="0.25">
      <c r="A16" s="28" t="s">
        <v>51</v>
      </c>
      <c r="B16" s="9">
        <f>SUM(Distrito!B19:B23)</f>
        <v>5558</v>
      </c>
      <c r="C16" s="9">
        <f>SUM(Distrito!C19:C23)</f>
        <v>2442</v>
      </c>
      <c r="D16" s="15">
        <f t="shared" si="0"/>
        <v>8000</v>
      </c>
      <c r="E16" s="9">
        <f>SUM(Distrito!E19:E23)</f>
        <v>4650</v>
      </c>
      <c r="F16" s="9">
        <f>SUM(Distrito!F19:F23)</f>
        <v>2480</v>
      </c>
      <c r="G16" s="15">
        <f t="shared" si="1"/>
        <v>7130</v>
      </c>
    </row>
    <row r="17" spans="1:7" ht="24" customHeight="1" thickBot="1" x14ac:dyDescent="0.25">
      <c r="A17" s="28" t="s">
        <v>128</v>
      </c>
      <c r="B17" s="9">
        <f>SUM(Distrito!B24:B27)</f>
        <v>3923</v>
      </c>
      <c r="C17" s="9">
        <f>SUM(Distrito!C24:C27)</f>
        <v>2133</v>
      </c>
      <c r="D17" s="15">
        <f t="shared" si="0"/>
        <v>6056</v>
      </c>
      <c r="E17" s="9">
        <f>SUM(Distrito!E24:E27)</f>
        <v>3110</v>
      </c>
      <c r="F17" s="9">
        <f>SUM(Distrito!F24:F27)</f>
        <v>1900</v>
      </c>
      <c r="G17" s="15">
        <f t="shared" si="1"/>
        <v>5010</v>
      </c>
    </row>
    <row r="18" spans="1:7" ht="24" customHeight="1" thickBot="1" x14ac:dyDescent="0.25">
      <c r="A18" s="28" t="s">
        <v>73</v>
      </c>
      <c r="B18" s="9">
        <f>SUM(Distrito!B28:B32)</f>
        <v>3935</v>
      </c>
      <c r="C18" s="9">
        <f>SUM(Distrito!C28:C32)</f>
        <v>2577</v>
      </c>
      <c r="D18" s="15">
        <f t="shared" si="0"/>
        <v>6512</v>
      </c>
      <c r="E18" s="9">
        <f>SUM(Distrito!E28:E32)</f>
        <v>2855</v>
      </c>
      <c r="F18" s="9">
        <f>SUM(Distrito!F28:F32)</f>
        <v>2539</v>
      </c>
      <c r="G18" s="15">
        <f t="shared" si="1"/>
        <v>5394</v>
      </c>
    </row>
    <row r="19" spans="1:7" ht="24" customHeight="1" thickBot="1" x14ac:dyDescent="0.25">
      <c r="A19" s="28" t="s">
        <v>83</v>
      </c>
      <c r="B19" s="9">
        <f>SUM(Distrito!B33:B37)</f>
        <v>4952</v>
      </c>
      <c r="C19" s="9">
        <f>SUM(Distrito!C33:C37)</f>
        <v>2486</v>
      </c>
      <c r="D19" s="15">
        <f t="shared" si="0"/>
        <v>7438</v>
      </c>
      <c r="E19" s="9">
        <f>SUM(Distrito!E33:E37)</f>
        <v>3990</v>
      </c>
      <c r="F19" s="9">
        <f>SUM(Distrito!F33:F37)</f>
        <v>2601</v>
      </c>
      <c r="G19" s="15">
        <f t="shared" si="1"/>
        <v>6591</v>
      </c>
    </row>
    <row r="20" spans="1:7" ht="24" customHeight="1" thickBot="1" x14ac:dyDescent="0.25">
      <c r="A20" s="28" t="s">
        <v>90</v>
      </c>
      <c r="B20" s="9">
        <f>SUM(Distrito!B38:B41)</f>
        <v>1399</v>
      </c>
      <c r="C20" s="9">
        <f>SUM(Distrito!C38:C41)</f>
        <v>1187</v>
      </c>
      <c r="D20" s="15">
        <f t="shared" si="0"/>
        <v>2586</v>
      </c>
      <c r="E20" s="9">
        <f>SUM(Distrito!E38:E41)</f>
        <v>797</v>
      </c>
      <c r="F20" s="9">
        <f>SUM(Distrito!F38:F41)</f>
        <v>1168</v>
      </c>
      <c r="G20" s="15">
        <f t="shared" si="1"/>
        <v>1965</v>
      </c>
    </row>
    <row r="21" spans="1:7" ht="24" customHeight="1" thickBot="1" x14ac:dyDescent="0.25">
      <c r="A21" s="28" t="s">
        <v>121</v>
      </c>
      <c r="B21" s="9">
        <f>SUM(Distrito!B42:B44)</f>
        <v>946</v>
      </c>
      <c r="C21" s="9">
        <f>SUM(Distrito!C42:C44)</f>
        <v>1108</v>
      </c>
      <c r="D21" s="15">
        <f t="shared" si="0"/>
        <v>2054</v>
      </c>
      <c r="E21" s="9">
        <f>SUM(Distrito!E42:E44)</f>
        <v>612</v>
      </c>
      <c r="F21" s="9">
        <f>SUM(Distrito!F42:F44)</f>
        <v>1069</v>
      </c>
      <c r="G21" s="15">
        <f t="shared" si="1"/>
        <v>1681</v>
      </c>
    </row>
    <row r="22" spans="1:7" ht="24" customHeight="1" thickBot="1" x14ac:dyDescent="0.25">
      <c r="A22" s="28" t="s">
        <v>122</v>
      </c>
      <c r="B22" s="9">
        <f>SUM(Distrito!B45:B47)</f>
        <v>717</v>
      </c>
      <c r="C22" s="9">
        <f>SUM(Distrito!C45:C47)</f>
        <v>1470</v>
      </c>
      <c r="D22" s="15">
        <f t="shared" si="0"/>
        <v>2187</v>
      </c>
      <c r="E22" s="9">
        <f>SUM(Distrito!E45:E47)</f>
        <v>593</v>
      </c>
      <c r="F22" s="9">
        <f>SUM(Distrito!F45:F47)</f>
        <v>1466</v>
      </c>
      <c r="G22" s="15">
        <f t="shared" si="1"/>
        <v>2059</v>
      </c>
    </row>
    <row r="23" spans="1:7" ht="33.75" customHeight="1" thickBot="1" x14ac:dyDescent="0.25">
      <c r="A23" s="22" t="s">
        <v>129</v>
      </c>
      <c r="B23" s="22">
        <f t="shared" ref="B23:G23" si="2">SUM(B12:B22)</f>
        <v>53539</v>
      </c>
      <c r="C23" s="22">
        <f t="shared" si="2"/>
        <v>28001</v>
      </c>
      <c r="D23" s="22">
        <f t="shared" si="2"/>
        <v>81540</v>
      </c>
      <c r="E23" s="22">
        <f t="shared" si="2"/>
        <v>42314</v>
      </c>
      <c r="F23" s="22">
        <f t="shared" si="2"/>
        <v>28608</v>
      </c>
      <c r="G23" s="22">
        <f t="shared" si="2"/>
        <v>70922</v>
      </c>
    </row>
    <row r="24" spans="1:7" s="24" customFormat="1" ht="12.75" customHeight="1" x14ac:dyDescent="0.25">
      <c r="A24" s="29" t="s">
        <v>113</v>
      </c>
      <c r="B24" s="30"/>
      <c r="C24" s="30"/>
      <c r="D24" s="30"/>
      <c r="E24" s="30"/>
      <c r="F24" s="30"/>
      <c r="G24" s="30"/>
    </row>
    <row r="25" spans="1:7" s="24" customFormat="1" ht="12.75" customHeight="1" x14ac:dyDescent="0.25">
      <c r="A25" s="29" t="s">
        <v>114</v>
      </c>
      <c r="B25" s="25"/>
      <c r="C25" s="25"/>
      <c r="D25" s="31"/>
      <c r="E25" s="32"/>
      <c r="F25" s="32"/>
      <c r="G25" s="31"/>
    </row>
    <row r="26" spans="1:7" s="24" customFormat="1" ht="12.75" customHeight="1" x14ac:dyDescent="0.25">
      <c r="A26" s="29"/>
      <c r="B26" s="25"/>
      <c r="C26" s="25"/>
      <c r="D26" s="32"/>
      <c r="E26" s="32"/>
      <c r="F26" s="32"/>
      <c r="G26" s="32"/>
    </row>
    <row r="27" spans="1:7" s="24" customFormat="1" ht="12.75" customHeight="1" x14ac:dyDescent="0.25">
      <c r="A27" s="29"/>
      <c r="B27" s="25"/>
      <c r="C27" s="25"/>
      <c r="D27" s="32"/>
      <c r="E27" s="32"/>
      <c r="F27" s="32"/>
      <c r="G27" s="32"/>
    </row>
    <row r="28" spans="1:7" s="24" customFormat="1" ht="12.75" customHeight="1" x14ac:dyDescent="0.25">
      <c r="A28" s="29"/>
      <c r="B28" s="25"/>
      <c r="C28" s="25"/>
      <c r="D28" s="32"/>
      <c r="E28" s="32"/>
      <c r="F28" s="32"/>
      <c r="G28" s="32"/>
    </row>
    <row r="29" spans="1:7" s="24" customFormat="1" x14ac:dyDescent="0.25">
      <c r="A29" s="29"/>
      <c r="B29" s="25"/>
      <c r="C29" s="25"/>
      <c r="D29" s="32"/>
      <c r="E29" s="32"/>
      <c r="F29" s="32"/>
      <c r="G29" s="32"/>
    </row>
    <row r="30" spans="1:7" ht="13.5" x14ac:dyDescent="0.25">
      <c r="A30" s="29"/>
      <c r="B30" s="50"/>
      <c r="C30" s="50"/>
      <c r="D30" s="50"/>
      <c r="E30" s="50"/>
      <c r="F30" s="50"/>
      <c r="G30" s="50"/>
    </row>
    <row r="31" spans="1:7" ht="13.5" x14ac:dyDescent="0.25">
      <c r="A31" s="23"/>
    </row>
  </sheetData>
  <mergeCells count="4">
    <mergeCell ref="A9:G9"/>
    <mergeCell ref="A10:A11"/>
    <mergeCell ref="B10:D10"/>
    <mergeCell ref="E10:G10"/>
  </mergeCells>
  <printOptions horizontalCentered="1"/>
  <pageMargins left="0.39370078740157483" right="0.39370078740157483" top="0.39370078740157483" bottom="0.39370078740157483" header="0" footer="0.82677165354330717"/>
  <pageSetup scale="75" orientation="landscape" r:id="rId1"/>
  <headerFooter scaleWithDoc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54"/>
  <sheetViews>
    <sheetView topLeftCell="A34" zoomScale="70" zoomScaleNormal="70" workbookViewId="0">
      <selection activeCell="A2" sqref="A2:I54"/>
    </sheetView>
  </sheetViews>
  <sheetFormatPr baseColWidth="10" defaultColWidth="11.42578125" defaultRowHeight="12.75" x14ac:dyDescent="0.2"/>
  <cols>
    <col min="1" max="1" width="27.5703125" customWidth="1"/>
    <col min="2" max="2" width="27.5703125" bestFit="1" customWidth="1"/>
    <col min="3" max="3" width="58.5703125" bestFit="1" customWidth="1"/>
    <col min="4" max="4" width="16.85546875" customWidth="1"/>
    <col min="5" max="5" width="14" customWidth="1"/>
    <col min="6" max="6" width="16.85546875" customWidth="1"/>
    <col min="7" max="7" width="14" customWidth="1"/>
    <col min="8" max="8" width="14.28515625" customWidth="1"/>
    <col min="9" max="9" width="12.140625" customWidth="1"/>
    <col min="10" max="10" width="11.42578125" customWidth="1"/>
  </cols>
  <sheetData>
    <row r="1" spans="1:26" x14ac:dyDescent="0.2">
      <c r="C1">
        <f t="shared" ref="C1:Z1" si="0">COLUMN(C:C)-2</f>
        <v>1</v>
      </c>
      <c r="D1">
        <f t="shared" si="0"/>
        <v>2</v>
      </c>
      <c r="E1">
        <f t="shared" si="0"/>
        <v>3</v>
      </c>
      <c r="F1">
        <f t="shared" si="0"/>
        <v>4</v>
      </c>
      <c r="G1">
        <f t="shared" si="0"/>
        <v>5</v>
      </c>
      <c r="H1">
        <f t="shared" si="0"/>
        <v>6</v>
      </c>
      <c r="I1">
        <f t="shared" si="0"/>
        <v>7</v>
      </c>
      <c r="J1">
        <f t="shared" si="0"/>
        <v>8</v>
      </c>
      <c r="K1">
        <f t="shared" si="0"/>
        <v>9</v>
      </c>
      <c r="L1">
        <f t="shared" si="0"/>
        <v>10</v>
      </c>
      <c r="M1">
        <f t="shared" si="0"/>
        <v>11</v>
      </c>
      <c r="N1">
        <f t="shared" si="0"/>
        <v>12</v>
      </c>
      <c r="O1">
        <f t="shared" si="0"/>
        <v>13</v>
      </c>
      <c r="P1">
        <f t="shared" si="0"/>
        <v>14</v>
      </c>
      <c r="Q1">
        <f t="shared" si="0"/>
        <v>15</v>
      </c>
      <c r="R1">
        <f t="shared" si="0"/>
        <v>16</v>
      </c>
      <c r="S1">
        <f t="shared" si="0"/>
        <v>17</v>
      </c>
      <c r="T1">
        <f t="shared" si="0"/>
        <v>18</v>
      </c>
      <c r="U1">
        <f t="shared" si="0"/>
        <v>19</v>
      </c>
      <c r="V1">
        <f t="shared" si="0"/>
        <v>20</v>
      </c>
      <c r="W1">
        <f t="shared" si="0"/>
        <v>21</v>
      </c>
      <c r="X1">
        <f t="shared" si="0"/>
        <v>22</v>
      </c>
      <c r="Y1">
        <f t="shared" si="0"/>
        <v>23</v>
      </c>
      <c r="Z1">
        <f t="shared" si="0"/>
        <v>24</v>
      </c>
    </row>
    <row r="2" spans="1:26" ht="30" x14ac:dyDescent="0.25">
      <c r="A2" s="38"/>
      <c r="B2" s="38"/>
      <c r="C2" s="38"/>
      <c r="D2" s="39" t="s">
        <v>130</v>
      </c>
      <c r="E2" s="40" t="s">
        <v>131</v>
      </c>
      <c r="F2" s="39"/>
      <c r="G2" s="39"/>
      <c r="H2" s="39"/>
      <c r="I2" s="39"/>
    </row>
    <row r="3" spans="1:26" ht="15" x14ac:dyDescent="0.25">
      <c r="A3" s="38"/>
      <c r="B3" s="38"/>
      <c r="C3" s="38"/>
      <c r="D3" s="39" t="s">
        <v>132</v>
      </c>
      <c r="E3" s="39"/>
      <c r="F3" s="39" t="s">
        <v>133</v>
      </c>
      <c r="G3" s="39"/>
      <c r="H3" s="39" t="s">
        <v>134</v>
      </c>
      <c r="I3" s="39" t="s">
        <v>135</v>
      </c>
    </row>
    <row r="4" spans="1:26" ht="15" x14ac:dyDescent="0.25">
      <c r="A4" s="41" t="s">
        <v>136</v>
      </c>
      <c r="B4" s="41" t="s">
        <v>137</v>
      </c>
      <c r="C4" s="41" t="s">
        <v>138</v>
      </c>
      <c r="D4" s="41" t="s">
        <v>139</v>
      </c>
      <c r="E4" s="41" t="s">
        <v>140</v>
      </c>
      <c r="F4" s="41" t="s">
        <v>139</v>
      </c>
      <c r="G4" s="41" t="s">
        <v>140</v>
      </c>
      <c r="H4" s="41"/>
      <c r="I4" s="41"/>
    </row>
    <row r="5" spans="1:26" ht="15" x14ac:dyDescent="0.25">
      <c r="A5" s="42" t="s">
        <v>141</v>
      </c>
      <c r="B5" s="42" t="s">
        <v>141</v>
      </c>
      <c r="C5" s="43" t="s">
        <v>13</v>
      </c>
      <c r="D5" s="44">
        <v>0</v>
      </c>
      <c r="E5" s="44">
        <v>0</v>
      </c>
      <c r="F5" s="44">
        <v>1</v>
      </c>
      <c r="G5" s="44">
        <v>351</v>
      </c>
      <c r="H5" s="44">
        <v>0</v>
      </c>
      <c r="I5" s="44">
        <v>352</v>
      </c>
    </row>
    <row r="6" spans="1:26" ht="15" x14ac:dyDescent="0.25">
      <c r="A6" s="45" t="s">
        <v>141</v>
      </c>
      <c r="B6" s="45" t="s">
        <v>141</v>
      </c>
      <c r="C6" t="s">
        <v>15</v>
      </c>
      <c r="D6" s="46">
        <v>0</v>
      </c>
      <c r="E6" s="46">
        <v>0</v>
      </c>
      <c r="F6" s="46">
        <v>0</v>
      </c>
      <c r="G6" s="46">
        <v>215</v>
      </c>
      <c r="H6" s="46">
        <v>0</v>
      </c>
      <c r="I6" s="46">
        <v>215</v>
      </c>
    </row>
    <row r="7" spans="1:26" ht="15" x14ac:dyDescent="0.25">
      <c r="A7" s="42" t="s">
        <v>141</v>
      </c>
      <c r="B7" s="42" t="s">
        <v>141</v>
      </c>
      <c r="C7" s="43" t="s">
        <v>17</v>
      </c>
      <c r="D7" s="44">
        <v>0</v>
      </c>
      <c r="E7" s="44">
        <v>0</v>
      </c>
      <c r="F7" s="44">
        <v>2</v>
      </c>
      <c r="G7" s="44">
        <v>385</v>
      </c>
      <c r="H7" s="44">
        <v>0</v>
      </c>
      <c r="I7" s="44">
        <v>387</v>
      </c>
    </row>
    <row r="8" spans="1:26" ht="15" x14ac:dyDescent="0.25">
      <c r="A8" s="45" t="s">
        <v>141</v>
      </c>
      <c r="B8" s="45" t="s">
        <v>141</v>
      </c>
      <c r="C8" t="s">
        <v>19</v>
      </c>
      <c r="D8" s="46">
        <v>0</v>
      </c>
      <c r="E8" s="46">
        <v>0</v>
      </c>
      <c r="F8" s="46">
        <v>3</v>
      </c>
      <c r="G8" s="46">
        <v>129</v>
      </c>
      <c r="H8" s="46">
        <v>0</v>
      </c>
      <c r="I8" s="46">
        <v>132</v>
      </c>
    </row>
    <row r="9" spans="1:26" ht="15" x14ac:dyDescent="0.25">
      <c r="A9" s="42" t="s">
        <v>141</v>
      </c>
      <c r="B9" s="42" t="s">
        <v>141</v>
      </c>
      <c r="C9" s="43" t="s">
        <v>21</v>
      </c>
      <c r="D9" s="44">
        <v>0</v>
      </c>
      <c r="E9" s="44">
        <v>0</v>
      </c>
      <c r="F9" s="44">
        <v>0</v>
      </c>
      <c r="G9" s="44">
        <v>2</v>
      </c>
      <c r="H9" s="44">
        <v>0</v>
      </c>
      <c r="I9" s="44">
        <v>2</v>
      </c>
    </row>
    <row r="10" spans="1:26" ht="15" x14ac:dyDescent="0.25">
      <c r="A10" s="45" t="s">
        <v>141</v>
      </c>
      <c r="B10" s="45" t="s">
        <v>141</v>
      </c>
      <c r="C10" t="s">
        <v>24</v>
      </c>
      <c r="D10" s="46">
        <v>0</v>
      </c>
      <c r="E10" s="46">
        <v>0</v>
      </c>
      <c r="F10" s="46">
        <v>17</v>
      </c>
      <c r="G10" s="46">
        <v>392</v>
      </c>
      <c r="H10" s="46">
        <v>0</v>
      </c>
      <c r="I10" s="46">
        <v>409</v>
      </c>
    </row>
    <row r="11" spans="1:26" ht="15" x14ac:dyDescent="0.25">
      <c r="A11" s="42" t="s">
        <v>141</v>
      </c>
      <c r="B11" s="42" t="s">
        <v>141</v>
      </c>
      <c r="C11" s="43" t="s">
        <v>26</v>
      </c>
      <c r="D11" s="44">
        <v>0</v>
      </c>
      <c r="E11" s="44">
        <v>0</v>
      </c>
      <c r="F11" s="44">
        <v>39</v>
      </c>
      <c r="G11" s="44">
        <v>209</v>
      </c>
      <c r="H11" s="44">
        <v>0</v>
      </c>
      <c r="I11" s="44">
        <v>248</v>
      </c>
    </row>
    <row r="12" spans="1:26" ht="15" x14ac:dyDescent="0.25">
      <c r="A12" s="45" t="s">
        <v>141</v>
      </c>
      <c r="B12" s="45" t="s">
        <v>141</v>
      </c>
      <c r="C12" t="s">
        <v>30</v>
      </c>
      <c r="D12" s="46">
        <v>0</v>
      </c>
      <c r="E12" s="46">
        <v>0</v>
      </c>
      <c r="F12" s="46">
        <v>1</v>
      </c>
      <c r="G12" s="46">
        <v>172</v>
      </c>
      <c r="H12" s="46">
        <v>0</v>
      </c>
      <c r="I12" s="46">
        <v>173</v>
      </c>
    </row>
    <row r="13" spans="1:26" ht="15" x14ac:dyDescent="0.25">
      <c r="A13" s="42" t="s">
        <v>142</v>
      </c>
      <c r="B13" s="47" t="s">
        <v>142</v>
      </c>
      <c r="C13" s="43" t="s">
        <v>33</v>
      </c>
      <c r="D13" s="44">
        <v>0</v>
      </c>
      <c r="E13" s="44">
        <v>0</v>
      </c>
      <c r="F13" s="44">
        <v>54</v>
      </c>
      <c r="G13" s="44">
        <v>816</v>
      </c>
      <c r="H13" s="44">
        <v>0</v>
      </c>
      <c r="I13" s="44">
        <v>870</v>
      </c>
    </row>
    <row r="14" spans="1:26" ht="15" x14ac:dyDescent="0.25">
      <c r="A14" s="45" t="s">
        <v>142</v>
      </c>
      <c r="B14" s="45" t="s">
        <v>142</v>
      </c>
      <c r="C14" t="s">
        <v>34</v>
      </c>
      <c r="D14" s="46">
        <v>0</v>
      </c>
      <c r="E14" s="46">
        <v>0</v>
      </c>
      <c r="F14" s="46">
        <v>2</v>
      </c>
      <c r="G14" s="46">
        <v>123</v>
      </c>
      <c r="H14" s="46">
        <v>0</v>
      </c>
      <c r="I14" s="46">
        <v>125</v>
      </c>
    </row>
    <row r="15" spans="1:26" ht="15" x14ac:dyDescent="0.25">
      <c r="A15" s="42" t="s">
        <v>142</v>
      </c>
      <c r="B15" s="42" t="s">
        <v>143</v>
      </c>
      <c r="C15" s="43" t="s">
        <v>37</v>
      </c>
      <c r="D15" s="44">
        <v>0</v>
      </c>
      <c r="E15" s="44">
        <v>0</v>
      </c>
      <c r="F15" s="44">
        <v>0</v>
      </c>
      <c r="G15" s="44">
        <v>38</v>
      </c>
      <c r="H15" s="44">
        <v>0</v>
      </c>
      <c r="I15" s="44">
        <v>38</v>
      </c>
    </row>
    <row r="16" spans="1:26" ht="15" x14ac:dyDescent="0.25">
      <c r="A16" s="45" t="s">
        <v>144</v>
      </c>
      <c r="B16" s="45" t="s">
        <v>145</v>
      </c>
      <c r="C16" t="s">
        <v>39</v>
      </c>
      <c r="D16" s="46">
        <v>141</v>
      </c>
      <c r="E16" s="46">
        <v>925</v>
      </c>
      <c r="F16" s="46">
        <v>161</v>
      </c>
      <c r="G16" s="46">
        <v>1251</v>
      </c>
      <c r="H16" s="46">
        <v>1066</v>
      </c>
      <c r="I16" s="46">
        <v>1412</v>
      </c>
    </row>
    <row r="17" spans="1:9" ht="15" x14ac:dyDescent="0.25">
      <c r="A17" s="42" t="s">
        <v>144</v>
      </c>
      <c r="B17" s="42" t="s">
        <v>145</v>
      </c>
      <c r="C17" s="43" t="s">
        <v>40</v>
      </c>
      <c r="D17" s="44">
        <v>133</v>
      </c>
      <c r="E17" s="44">
        <v>973</v>
      </c>
      <c r="F17" s="44">
        <v>139</v>
      </c>
      <c r="G17" s="44">
        <v>962</v>
      </c>
      <c r="H17" s="44">
        <v>1106</v>
      </c>
      <c r="I17" s="44">
        <v>1101</v>
      </c>
    </row>
    <row r="18" spans="1:9" ht="15" x14ac:dyDescent="0.25">
      <c r="A18" s="45" t="s">
        <v>144</v>
      </c>
      <c r="B18" s="48" t="s">
        <v>145</v>
      </c>
      <c r="C18" t="s">
        <v>41</v>
      </c>
      <c r="D18" s="46">
        <v>123</v>
      </c>
      <c r="E18" s="46">
        <v>949</v>
      </c>
      <c r="F18" s="46">
        <v>131</v>
      </c>
      <c r="G18" s="46">
        <v>1193</v>
      </c>
      <c r="H18" s="46">
        <v>1072</v>
      </c>
      <c r="I18" s="46">
        <v>1324</v>
      </c>
    </row>
    <row r="19" spans="1:9" ht="15" x14ac:dyDescent="0.25">
      <c r="A19" s="42" t="s">
        <v>144</v>
      </c>
      <c r="B19" s="47" t="s">
        <v>145</v>
      </c>
      <c r="C19" s="43" t="s">
        <v>42</v>
      </c>
      <c r="D19" s="44">
        <v>1653</v>
      </c>
      <c r="E19" s="44">
        <v>2819</v>
      </c>
      <c r="F19" s="44">
        <v>1766</v>
      </c>
      <c r="G19" s="44">
        <v>4307</v>
      </c>
      <c r="H19" s="44">
        <v>4472</v>
      </c>
      <c r="I19" s="44">
        <v>6073</v>
      </c>
    </row>
    <row r="20" spans="1:9" ht="15" x14ac:dyDescent="0.25">
      <c r="A20" s="45" t="s">
        <v>144</v>
      </c>
      <c r="B20" s="45" t="s">
        <v>145</v>
      </c>
      <c r="C20" t="s">
        <v>44</v>
      </c>
      <c r="D20" s="46">
        <v>612</v>
      </c>
      <c r="E20" s="46">
        <v>1220</v>
      </c>
      <c r="F20" s="46">
        <v>607</v>
      </c>
      <c r="G20" s="46">
        <v>982</v>
      </c>
      <c r="H20" s="46">
        <v>1832</v>
      </c>
      <c r="I20" s="46">
        <v>1589</v>
      </c>
    </row>
    <row r="21" spans="1:9" ht="15" x14ac:dyDescent="0.25">
      <c r="A21" s="42" t="s">
        <v>144</v>
      </c>
      <c r="B21" s="42" t="s">
        <v>145</v>
      </c>
      <c r="C21" s="43" t="s">
        <v>45</v>
      </c>
      <c r="D21" s="44">
        <v>649</v>
      </c>
      <c r="E21" s="44">
        <v>1216</v>
      </c>
      <c r="F21" s="44">
        <v>644</v>
      </c>
      <c r="G21" s="44">
        <v>1019</v>
      </c>
      <c r="H21" s="44">
        <v>1865</v>
      </c>
      <c r="I21" s="44">
        <v>1663</v>
      </c>
    </row>
    <row r="22" spans="1:9" ht="15" x14ac:dyDescent="0.25">
      <c r="A22" s="45" t="s">
        <v>144</v>
      </c>
      <c r="B22" s="45" t="s">
        <v>145</v>
      </c>
      <c r="C22" t="s">
        <v>46</v>
      </c>
      <c r="D22" s="46">
        <v>147</v>
      </c>
      <c r="E22" s="46">
        <v>569</v>
      </c>
      <c r="F22" s="46">
        <v>147</v>
      </c>
      <c r="G22" s="46">
        <v>598</v>
      </c>
      <c r="H22" s="46">
        <v>716</v>
      </c>
      <c r="I22" s="46">
        <v>745</v>
      </c>
    </row>
    <row r="23" spans="1:9" ht="15" x14ac:dyDescent="0.25">
      <c r="A23" s="42" t="s">
        <v>144</v>
      </c>
      <c r="B23" s="42" t="s">
        <v>146</v>
      </c>
      <c r="C23" s="43" t="s">
        <v>48</v>
      </c>
      <c r="D23" s="44">
        <v>412</v>
      </c>
      <c r="E23" s="44">
        <v>698</v>
      </c>
      <c r="F23" s="44">
        <v>379</v>
      </c>
      <c r="G23" s="44">
        <v>734</v>
      </c>
      <c r="H23" s="44">
        <v>1110</v>
      </c>
      <c r="I23" s="44">
        <v>1113</v>
      </c>
    </row>
    <row r="24" spans="1:9" ht="15" x14ac:dyDescent="0.25">
      <c r="A24" s="45" t="s">
        <v>147</v>
      </c>
      <c r="B24" s="48" t="s">
        <v>148</v>
      </c>
      <c r="C24" t="s">
        <v>50</v>
      </c>
      <c r="D24" s="46">
        <v>919</v>
      </c>
      <c r="E24" s="46">
        <v>1232</v>
      </c>
      <c r="F24" s="46">
        <v>916</v>
      </c>
      <c r="G24" s="46">
        <v>1192</v>
      </c>
      <c r="H24" s="46">
        <v>2151</v>
      </c>
      <c r="I24" s="46">
        <v>2108</v>
      </c>
    </row>
    <row r="25" spans="1:9" ht="15" x14ac:dyDescent="0.25">
      <c r="A25" s="42" t="s">
        <v>147</v>
      </c>
      <c r="B25" s="47" t="s">
        <v>148</v>
      </c>
      <c r="C25" s="43" t="s">
        <v>149</v>
      </c>
      <c r="D25" s="44">
        <v>894</v>
      </c>
      <c r="E25" s="44">
        <v>1055</v>
      </c>
      <c r="F25" s="44">
        <v>896</v>
      </c>
      <c r="G25" s="44">
        <v>1058</v>
      </c>
      <c r="H25" s="44">
        <v>1949</v>
      </c>
      <c r="I25" s="44">
        <v>1954</v>
      </c>
    </row>
    <row r="26" spans="1:9" ht="15" x14ac:dyDescent="0.25">
      <c r="A26" s="45" t="s">
        <v>150</v>
      </c>
      <c r="B26" s="45" t="s">
        <v>151</v>
      </c>
      <c r="C26" t="s">
        <v>52</v>
      </c>
      <c r="D26" s="46">
        <v>629</v>
      </c>
      <c r="E26" s="46">
        <v>1591</v>
      </c>
      <c r="F26" s="46">
        <v>621</v>
      </c>
      <c r="G26" s="46">
        <v>1540</v>
      </c>
      <c r="H26" s="46">
        <v>2220</v>
      </c>
      <c r="I26" s="46">
        <v>2161</v>
      </c>
    </row>
    <row r="27" spans="1:9" ht="15" x14ac:dyDescent="0.25">
      <c r="A27" s="42" t="s">
        <v>150</v>
      </c>
      <c r="B27" s="47" t="s">
        <v>151</v>
      </c>
      <c r="C27" s="43" t="s">
        <v>53</v>
      </c>
      <c r="D27" s="44">
        <v>498</v>
      </c>
      <c r="E27" s="44">
        <v>1688</v>
      </c>
      <c r="F27" s="44">
        <v>478</v>
      </c>
      <c r="G27" s="44">
        <v>1270</v>
      </c>
      <c r="H27" s="44">
        <v>2186</v>
      </c>
      <c r="I27" s="44">
        <v>1748</v>
      </c>
    </row>
    <row r="28" spans="1:9" ht="15" x14ac:dyDescent="0.25">
      <c r="A28" s="45" t="s">
        <v>150</v>
      </c>
      <c r="B28" s="45" t="s">
        <v>152</v>
      </c>
      <c r="C28" t="s">
        <v>55</v>
      </c>
      <c r="D28" s="46">
        <v>455</v>
      </c>
      <c r="E28" s="46">
        <v>1711</v>
      </c>
      <c r="F28" s="46">
        <v>454</v>
      </c>
      <c r="G28" s="46">
        <v>1355</v>
      </c>
      <c r="H28" s="46">
        <v>2166</v>
      </c>
      <c r="I28" s="46">
        <v>1809</v>
      </c>
    </row>
    <row r="29" spans="1:9" ht="15" x14ac:dyDescent="0.25">
      <c r="A29" s="42" t="s">
        <v>150</v>
      </c>
      <c r="B29" s="47" t="s">
        <v>153</v>
      </c>
      <c r="C29" s="43" t="s">
        <v>57</v>
      </c>
      <c r="D29" s="44">
        <v>383</v>
      </c>
      <c r="E29" s="44">
        <v>1365</v>
      </c>
      <c r="F29" s="44">
        <v>110</v>
      </c>
      <c r="G29" s="44">
        <v>1255</v>
      </c>
      <c r="H29" s="44">
        <v>1748</v>
      </c>
      <c r="I29" s="44">
        <v>1365</v>
      </c>
    </row>
    <row r="30" spans="1:9" ht="15" x14ac:dyDescent="0.25">
      <c r="A30" s="45" t="s">
        <v>150</v>
      </c>
      <c r="B30" s="48" t="s">
        <v>154</v>
      </c>
      <c r="C30" t="s">
        <v>59</v>
      </c>
      <c r="D30" s="46">
        <v>0</v>
      </c>
      <c r="E30" s="46">
        <v>0</v>
      </c>
      <c r="F30" s="46">
        <v>3</v>
      </c>
      <c r="G30" s="46">
        <v>1</v>
      </c>
      <c r="H30" s="46">
        <v>0</v>
      </c>
      <c r="I30" s="46">
        <v>4</v>
      </c>
    </row>
    <row r="31" spans="1:9" ht="15" x14ac:dyDescent="0.25">
      <c r="A31" s="42" t="s">
        <v>150</v>
      </c>
      <c r="B31" s="47" t="s">
        <v>155</v>
      </c>
      <c r="C31" s="43" t="s">
        <v>62</v>
      </c>
      <c r="D31" s="44">
        <v>241</v>
      </c>
      <c r="E31" s="44">
        <v>400</v>
      </c>
      <c r="F31" s="44">
        <v>228</v>
      </c>
      <c r="G31" s="44">
        <v>282</v>
      </c>
      <c r="H31" s="44">
        <v>641</v>
      </c>
      <c r="I31" s="44">
        <v>510</v>
      </c>
    </row>
    <row r="32" spans="1:9" ht="15" x14ac:dyDescent="0.25">
      <c r="A32" s="45" t="s">
        <v>156</v>
      </c>
      <c r="B32" s="48" t="s">
        <v>157</v>
      </c>
      <c r="C32" t="s">
        <v>64</v>
      </c>
      <c r="D32" s="46">
        <v>407</v>
      </c>
      <c r="E32" s="46">
        <v>1022</v>
      </c>
      <c r="F32" s="46">
        <v>406</v>
      </c>
      <c r="G32" s="46">
        <v>853</v>
      </c>
      <c r="H32" s="46">
        <v>1429</v>
      </c>
      <c r="I32" s="46">
        <v>1259</v>
      </c>
    </row>
    <row r="33" spans="1:9" ht="15" x14ac:dyDescent="0.25">
      <c r="A33" s="42" t="s">
        <v>156</v>
      </c>
      <c r="B33" s="47" t="s">
        <v>157</v>
      </c>
      <c r="C33" s="43" t="s">
        <v>65</v>
      </c>
      <c r="D33" s="44">
        <v>421</v>
      </c>
      <c r="E33" s="44">
        <v>1022</v>
      </c>
      <c r="F33" s="44">
        <v>401</v>
      </c>
      <c r="G33" s="44">
        <v>907</v>
      </c>
      <c r="H33" s="44">
        <v>1443</v>
      </c>
      <c r="I33" s="44">
        <v>1308</v>
      </c>
    </row>
    <row r="34" spans="1:9" ht="15" x14ac:dyDescent="0.25">
      <c r="A34" s="45" t="s">
        <v>156</v>
      </c>
      <c r="B34" s="45" t="s">
        <v>158</v>
      </c>
      <c r="C34" t="s">
        <v>67</v>
      </c>
      <c r="D34" s="46">
        <v>256</v>
      </c>
      <c r="E34" s="46">
        <v>788</v>
      </c>
      <c r="F34" s="46">
        <v>239</v>
      </c>
      <c r="G34" s="46">
        <v>531</v>
      </c>
      <c r="H34" s="46">
        <v>1044</v>
      </c>
      <c r="I34" s="46">
        <v>770</v>
      </c>
    </row>
    <row r="35" spans="1:9" ht="15" x14ac:dyDescent="0.25">
      <c r="A35" s="42" t="s">
        <v>156</v>
      </c>
      <c r="B35" s="47" t="s">
        <v>159</v>
      </c>
      <c r="C35" s="43" t="s">
        <v>70</v>
      </c>
      <c r="D35" s="44">
        <v>0</v>
      </c>
      <c r="E35" s="44">
        <v>0</v>
      </c>
      <c r="F35" s="44">
        <v>4</v>
      </c>
      <c r="G35" s="44">
        <v>45</v>
      </c>
      <c r="H35" s="44">
        <v>0</v>
      </c>
      <c r="I35" s="44">
        <v>49</v>
      </c>
    </row>
    <row r="36" spans="1:9" ht="15" x14ac:dyDescent="0.25">
      <c r="A36" s="45" t="s">
        <v>156</v>
      </c>
      <c r="B36" s="48" t="s">
        <v>160</v>
      </c>
      <c r="C36" t="s">
        <v>72</v>
      </c>
      <c r="D36" s="46">
        <v>473</v>
      </c>
      <c r="E36" s="46">
        <v>572</v>
      </c>
      <c r="F36" s="46">
        <v>445</v>
      </c>
      <c r="G36" s="46">
        <v>428</v>
      </c>
      <c r="H36" s="46">
        <v>1045</v>
      </c>
      <c r="I36" s="46">
        <v>873</v>
      </c>
    </row>
    <row r="37" spans="1:9" ht="15" x14ac:dyDescent="0.25">
      <c r="A37" s="42" t="s">
        <v>161</v>
      </c>
      <c r="B37" s="47" t="s">
        <v>162</v>
      </c>
      <c r="C37" s="43" t="s">
        <v>76</v>
      </c>
      <c r="D37" s="44">
        <v>0</v>
      </c>
      <c r="E37" s="44">
        <v>0</v>
      </c>
      <c r="F37" s="44">
        <v>0</v>
      </c>
      <c r="G37" s="44">
        <v>1</v>
      </c>
      <c r="H37" s="44">
        <v>0</v>
      </c>
      <c r="I37" s="44">
        <v>1</v>
      </c>
    </row>
    <row r="38" spans="1:9" ht="15" x14ac:dyDescent="0.25">
      <c r="A38" s="45" t="s">
        <v>161</v>
      </c>
      <c r="B38" s="48" t="s">
        <v>163</v>
      </c>
      <c r="C38" t="s">
        <v>78</v>
      </c>
      <c r="D38" s="46">
        <v>0</v>
      </c>
      <c r="E38" s="46">
        <v>0</v>
      </c>
      <c r="F38" s="46">
        <v>0</v>
      </c>
      <c r="G38" s="46">
        <v>128</v>
      </c>
      <c r="H38" s="46">
        <v>0</v>
      </c>
      <c r="I38" s="46">
        <v>128</v>
      </c>
    </row>
    <row r="39" spans="1:9" ht="15" x14ac:dyDescent="0.25">
      <c r="A39" s="42" t="s">
        <v>161</v>
      </c>
      <c r="B39" s="47" t="s">
        <v>164</v>
      </c>
      <c r="C39" s="43" t="s">
        <v>80</v>
      </c>
      <c r="D39" s="44">
        <v>0</v>
      </c>
      <c r="E39" s="44">
        <v>0</v>
      </c>
      <c r="F39" s="44">
        <v>0</v>
      </c>
      <c r="G39" s="44">
        <v>85</v>
      </c>
      <c r="H39" s="44">
        <v>0</v>
      </c>
      <c r="I39" s="44">
        <v>85</v>
      </c>
    </row>
    <row r="40" spans="1:9" ht="15" x14ac:dyDescent="0.25">
      <c r="A40" s="45" t="s">
        <v>161</v>
      </c>
      <c r="B40" s="48" t="s">
        <v>165</v>
      </c>
      <c r="C40" t="s">
        <v>82</v>
      </c>
      <c r="D40" s="46">
        <v>280</v>
      </c>
      <c r="E40" s="46">
        <v>283</v>
      </c>
      <c r="F40" s="46">
        <v>244</v>
      </c>
      <c r="G40" s="46">
        <v>221</v>
      </c>
      <c r="H40" s="46">
        <v>563</v>
      </c>
      <c r="I40" s="46">
        <v>465</v>
      </c>
    </row>
    <row r="41" spans="1:9" ht="15" x14ac:dyDescent="0.25">
      <c r="A41" s="42" t="s">
        <v>166</v>
      </c>
      <c r="B41" s="47" t="s">
        <v>167</v>
      </c>
      <c r="C41" s="43" t="s">
        <v>85</v>
      </c>
      <c r="D41" s="44">
        <v>0</v>
      </c>
      <c r="E41" s="44">
        <v>0</v>
      </c>
      <c r="F41" s="44">
        <v>5</v>
      </c>
      <c r="G41" s="44">
        <v>4</v>
      </c>
      <c r="H41" s="44">
        <v>0</v>
      </c>
      <c r="I41" s="44">
        <v>9</v>
      </c>
    </row>
    <row r="42" spans="1:9" ht="15" x14ac:dyDescent="0.25">
      <c r="A42" s="45" t="s">
        <v>166</v>
      </c>
      <c r="B42" s="48" t="s">
        <v>168</v>
      </c>
      <c r="C42" t="s">
        <v>88</v>
      </c>
      <c r="D42" s="46">
        <v>0</v>
      </c>
      <c r="E42" s="46">
        <v>0</v>
      </c>
      <c r="F42" s="46">
        <v>0</v>
      </c>
      <c r="G42" s="46">
        <v>4</v>
      </c>
      <c r="H42" s="46">
        <v>0</v>
      </c>
      <c r="I42" s="46">
        <v>4</v>
      </c>
    </row>
    <row r="43" spans="1:9" ht="15" x14ac:dyDescent="0.25">
      <c r="A43" s="42" t="s">
        <v>169</v>
      </c>
      <c r="B43" s="47" t="s">
        <v>170</v>
      </c>
      <c r="C43" s="43" t="s">
        <v>92</v>
      </c>
      <c r="D43" s="44">
        <v>406</v>
      </c>
      <c r="E43" s="44">
        <v>550</v>
      </c>
      <c r="F43" s="44">
        <v>417</v>
      </c>
      <c r="G43" s="44">
        <v>444</v>
      </c>
      <c r="H43" s="44">
        <v>956</v>
      </c>
      <c r="I43" s="44">
        <v>861</v>
      </c>
    </row>
    <row r="44" spans="1:9" ht="15" x14ac:dyDescent="0.25">
      <c r="A44" s="45" t="s">
        <v>169</v>
      </c>
      <c r="B44" s="48" t="s">
        <v>170</v>
      </c>
      <c r="C44" t="s">
        <v>94</v>
      </c>
      <c r="D44" s="46">
        <v>455</v>
      </c>
      <c r="E44" s="46">
        <v>497</v>
      </c>
      <c r="F44" s="46">
        <v>455</v>
      </c>
      <c r="G44" s="46">
        <v>396</v>
      </c>
      <c r="H44" s="46">
        <v>952</v>
      </c>
      <c r="I44" s="46">
        <v>851</v>
      </c>
    </row>
    <row r="45" spans="1:9" ht="15" x14ac:dyDescent="0.25">
      <c r="A45" s="42" t="s">
        <v>169</v>
      </c>
      <c r="B45" s="47" t="s">
        <v>171</v>
      </c>
      <c r="C45" s="43" t="s">
        <v>96</v>
      </c>
      <c r="D45" s="44">
        <v>171</v>
      </c>
      <c r="E45" s="44">
        <v>76</v>
      </c>
      <c r="F45" s="44">
        <v>168</v>
      </c>
      <c r="G45" s="44">
        <v>98</v>
      </c>
      <c r="H45" s="44">
        <v>247</v>
      </c>
      <c r="I45" s="44">
        <v>266</v>
      </c>
    </row>
    <row r="46" spans="1:9" ht="15" x14ac:dyDescent="0.25">
      <c r="A46" s="45" t="s">
        <v>169</v>
      </c>
      <c r="B46" s="48" t="s">
        <v>172</v>
      </c>
      <c r="C46" t="s">
        <v>98</v>
      </c>
      <c r="D46" s="46">
        <v>0</v>
      </c>
      <c r="E46" s="46">
        <v>362</v>
      </c>
      <c r="F46" s="46">
        <v>0</v>
      </c>
      <c r="G46" s="46">
        <v>254</v>
      </c>
      <c r="H46" s="46">
        <v>362</v>
      </c>
      <c r="I46" s="46">
        <v>254</v>
      </c>
    </row>
    <row r="47" spans="1:9" ht="15" x14ac:dyDescent="0.25">
      <c r="A47" s="42" t="s">
        <v>169</v>
      </c>
      <c r="B47" s="47" t="s">
        <v>173</v>
      </c>
      <c r="C47" s="43" t="s">
        <v>100</v>
      </c>
      <c r="D47" s="44">
        <v>49</v>
      </c>
      <c r="E47" s="44">
        <v>108</v>
      </c>
      <c r="F47" s="44">
        <v>49</v>
      </c>
      <c r="G47" s="44">
        <v>123</v>
      </c>
      <c r="H47" s="44">
        <v>157</v>
      </c>
      <c r="I47" s="44">
        <v>172</v>
      </c>
    </row>
    <row r="48" spans="1:9" ht="15" x14ac:dyDescent="0.25">
      <c r="A48" s="45" t="s">
        <v>174</v>
      </c>
      <c r="B48" s="48" t="s">
        <v>175</v>
      </c>
      <c r="C48" t="s">
        <v>102</v>
      </c>
      <c r="D48" s="46">
        <v>602</v>
      </c>
      <c r="E48" s="46">
        <v>496</v>
      </c>
      <c r="F48" s="46">
        <v>597</v>
      </c>
      <c r="G48" s="46">
        <v>433</v>
      </c>
      <c r="H48" s="46">
        <v>1098</v>
      </c>
      <c r="I48" s="46">
        <v>1030</v>
      </c>
    </row>
    <row r="49" spans="1:9" ht="15" x14ac:dyDescent="0.25">
      <c r="A49" s="42" t="s">
        <v>174</v>
      </c>
      <c r="B49" s="42" t="s">
        <v>176</v>
      </c>
      <c r="C49" s="43" t="s">
        <v>104</v>
      </c>
      <c r="D49" s="44">
        <v>387</v>
      </c>
      <c r="E49" s="44">
        <v>1153</v>
      </c>
      <c r="F49" s="44">
        <v>357</v>
      </c>
      <c r="G49" s="44">
        <v>1122</v>
      </c>
      <c r="H49" s="44">
        <v>1540</v>
      </c>
      <c r="I49" s="44">
        <v>1479</v>
      </c>
    </row>
    <row r="50" spans="1:9" ht="15" x14ac:dyDescent="0.25">
      <c r="A50" s="45" t="s">
        <v>174</v>
      </c>
      <c r="B50" s="48" t="s">
        <v>177</v>
      </c>
      <c r="C50" t="s">
        <v>106</v>
      </c>
      <c r="D50" s="46">
        <v>207</v>
      </c>
      <c r="E50" s="46">
        <v>113</v>
      </c>
      <c r="F50" s="46">
        <v>218</v>
      </c>
      <c r="G50" s="46">
        <v>204</v>
      </c>
      <c r="H50" s="46">
        <v>320</v>
      </c>
      <c r="I50" s="46">
        <v>422</v>
      </c>
    </row>
    <row r="51" spans="1:9" ht="15" x14ac:dyDescent="0.25">
      <c r="A51" s="42" t="s">
        <v>178</v>
      </c>
      <c r="B51" s="47" t="s">
        <v>179</v>
      </c>
      <c r="C51" s="43" t="s">
        <v>108</v>
      </c>
      <c r="D51" s="44">
        <v>1305</v>
      </c>
      <c r="E51" s="44">
        <v>577</v>
      </c>
      <c r="F51" s="44">
        <v>1306</v>
      </c>
      <c r="G51" s="44">
        <v>538</v>
      </c>
      <c r="H51" s="44">
        <v>1882</v>
      </c>
      <c r="I51" s="44">
        <v>1844</v>
      </c>
    </row>
    <row r="52" spans="1:9" ht="15" x14ac:dyDescent="0.25">
      <c r="A52" s="45" t="s">
        <v>178</v>
      </c>
      <c r="B52" s="48" t="s">
        <v>180</v>
      </c>
      <c r="C52" t="s">
        <v>110</v>
      </c>
      <c r="D52" s="46">
        <v>0</v>
      </c>
      <c r="E52" s="46">
        <v>0</v>
      </c>
      <c r="F52" s="46">
        <v>0</v>
      </c>
      <c r="G52" s="46">
        <v>3</v>
      </c>
      <c r="H52" s="46">
        <v>0</v>
      </c>
      <c r="I52" s="46">
        <v>3</v>
      </c>
    </row>
    <row r="53" spans="1:9" ht="15" x14ac:dyDescent="0.25">
      <c r="A53" s="42" t="s">
        <v>178</v>
      </c>
      <c r="B53" s="47" t="s">
        <v>181</v>
      </c>
      <c r="C53" s="43" t="s">
        <v>112</v>
      </c>
      <c r="D53" s="44">
        <v>678</v>
      </c>
      <c r="E53" s="44">
        <v>192</v>
      </c>
      <c r="F53" s="44">
        <v>678</v>
      </c>
      <c r="G53" s="44">
        <v>179</v>
      </c>
      <c r="H53" s="44">
        <v>870</v>
      </c>
      <c r="I53" s="44">
        <v>857</v>
      </c>
    </row>
    <row r="54" spans="1:9" ht="15" x14ac:dyDescent="0.25">
      <c r="A54" s="45" t="s">
        <v>182</v>
      </c>
      <c r="B54" s="48"/>
      <c r="D54" s="46">
        <v>13986</v>
      </c>
      <c r="E54" s="46">
        <v>26222</v>
      </c>
      <c r="F54" s="46">
        <v>13788</v>
      </c>
      <c r="G54" s="46">
        <v>28832</v>
      </c>
      <c r="H54" s="46">
        <v>40208</v>
      </c>
      <c r="I54" s="46">
        <v>42620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D2CB5B9D-F0A9-477F-AEB4-64AED8E8D555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Tribunal</vt:lpstr>
      <vt:lpstr>Distrito</vt:lpstr>
      <vt:lpstr>Dep</vt:lpstr>
      <vt:lpstr>Base de Datos</vt:lpstr>
      <vt:lpstr>Distrito!Área_de_impresión</vt:lpstr>
      <vt:lpstr>Tribunal!Área_de_impresión</vt:lpstr>
    </vt:vector>
  </TitlesOfParts>
  <Manager/>
  <Company>Poder Justicia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jpena</dc:creator>
  <cp:keywords/>
  <dc:description/>
  <cp:lastModifiedBy>Ramon A. Manzueta C.</cp:lastModifiedBy>
  <cp:revision/>
  <dcterms:created xsi:type="dcterms:W3CDTF">2001-05-31T15:28:21Z</dcterms:created>
  <dcterms:modified xsi:type="dcterms:W3CDTF">2022-01-26T20:00:32Z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772769681</vt:i4>
  </property>
  <property fmtid="{D5CDD505-2E9C-101B-9397-08002B2CF9AE}" pid="3" name="_EmailSubject">
    <vt:lpwstr>CUADROS</vt:lpwstr>
  </property>
  <property fmtid="{D5CDD505-2E9C-101B-9397-08002B2CF9AE}" pid="4" name="_AuthorEmail">
    <vt:lpwstr>Alitoribio@suprema.gov.do</vt:lpwstr>
  </property>
  <property fmtid="{D5CDD505-2E9C-101B-9397-08002B2CF9AE}" pid="5" name="_AuthorEmailDisplayName">
    <vt:lpwstr>Alicia Toribio Guerrero</vt:lpwstr>
  </property>
  <property fmtid="{D5CDD505-2E9C-101B-9397-08002B2CF9AE}" pid="6" name="_ReviewingToolsShownOnce">
    <vt:lpwstr/>
  </property>
</Properties>
</file>